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02D033E2-5397-4C5D-ADBB-D807450D149B}" xr6:coauthVersionLast="47" xr6:coauthVersionMax="47" xr10:uidLastSave="{00000000-0000-0000-0000-000000000000}"/>
  <bookViews>
    <workbookView xWindow="-120" yWindow="-120" windowWidth="29040" windowHeight="15720" tabRatio="960" xr2:uid="{1DE7D6FD-8B9C-48F5-BA82-EE3322FE8606}"/>
  </bookViews>
  <sheets>
    <sheet name="Resumen General Ingresos 2025" sheetId="17" r:id="rId1"/>
  </sheets>
  <definedNames>
    <definedName name="_xlnm.Print_Area" localSheetId="0">'Resumen General Ingresos 2025'!$A$1:$L$77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7" l="1"/>
  <c r="F38" i="17"/>
  <c r="I17" i="17"/>
  <c r="L7" i="17"/>
  <c r="L6" i="17"/>
  <c r="D10" i="17"/>
  <c r="D56" i="17"/>
  <c r="L26" i="17"/>
  <c r="G27" i="17"/>
  <c r="G38" i="17" s="1"/>
  <c r="L28" i="17"/>
  <c r="L29" i="17"/>
  <c r="L30" i="17"/>
  <c r="L31" i="17"/>
  <c r="L32" i="17"/>
  <c r="L33" i="17"/>
  <c r="L34" i="17"/>
  <c r="L35" i="17"/>
  <c r="L36" i="17"/>
  <c r="L37" i="17"/>
  <c r="C38" i="17"/>
  <c r="D38" i="17"/>
  <c r="E38" i="17"/>
  <c r="G14" i="17"/>
  <c r="D14" i="17"/>
  <c r="J17" i="17"/>
  <c r="C15" i="17"/>
  <c r="D15" i="17" s="1"/>
  <c r="K16" i="17"/>
  <c r="I15" i="17"/>
  <c r="F15" i="17"/>
  <c r="F16" i="17"/>
  <c r="G16" i="17" s="1"/>
  <c r="G13" i="17"/>
  <c r="B12" i="17"/>
  <c r="B17" i="17" s="1"/>
  <c r="D11" i="17"/>
  <c r="G9" i="17"/>
  <c r="D9" i="17"/>
  <c r="D8" i="17"/>
  <c r="G8" i="17"/>
  <c r="I5" i="17"/>
  <c r="G7" i="17"/>
  <c r="D7" i="17"/>
  <c r="D6" i="17"/>
  <c r="G10" i="17"/>
  <c r="G11" i="17"/>
  <c r="G12" i="17"/>
  <c r="D13" i="17"/>
  <c r="G5" i="17"/>
  <c r="D5" i="17"/>
  <c r="G6" i="17"/>
  <c r="K15" i="17"/>
  <c r="C16" i="17"/>
  <c r="D16" i="17" s="1"/>
  <c r="E17" i="17"/>
  <c r="N15" i="17"/>
  <c r="H17" i="17"/>
  <c r="I16" i="17"/>
  <c r="K17" i="17" l="1"/>
  <c r="F17" i="17"/>
  <c r="D12" i="17"/>
  <c r="D17" i="17" s="1"/>
  <c r="G15" i="17"/>
  <c r="L15" i="17" s="1"/>
  <c r="H27" i="17"/>
  <c r="H38" i="17" s="1"/>
  <c r="D52" i="17"/>
  <c r="D45" i="17"/>
  <c r="L8" i="17"/>
  <c r="L5" i="17"/>
  <c r="L13" i="17"/>
  <c r="L14" i="17"/>
  <c r="L9" i="17"/>
  <c r="L16" i="17"/>
  <c r="L10" i="17"/>
  <c r="C17" i="17"/>
  <c r="L11" i="17"/>
  <c r="D50" i="17" l="1"/>
  <c r="E45" i="17"/>
  <c r="G17" i="17"/>
  <c r="L12" i="17"/>
  <c r="L17" i="17" s="1"/>
  <c r="D53" i="17"/>
  <c r="D57" i="17" s="1"/>
  <c r="I27" i="17"/>
  <c r="I38" i="17" l="1"/>
  <c r="J27" i="17"/>
  <c r="J38" i="17" l="1"/>
  <c r="K27" i="17"/>
  <c r="K38" i="17" s="1"/>
  <c r="L27" i="17" l="1"/>
  <c r="L38" i="17" s="1"/>
</calcChain>
</file>

<file path=xl/sharedStrings.xml><?xml version="1.0" encoding="utf-8"?>
<sst xmlns="http://schemas.openxmlformats.org/spreadsheetml/2006/main" count="76" uniqueCount="52">
  <si>
    <t>TOTAL</t>
  </si>
  <si>
    <t>MESES</t>
  </si>
  <si>
    <t>ENERO</t>
  </si>
  <si>
    <t>MARZO</t>
  </si>
  <si>
    <t>FEBRERO</t>
  </si>
  <si>
    <t>ABRIL</t>
  </si>
  <si>
    <t>MAYO</t>
  </si>
  <si>
    <t>JUNIO</t>
  </si>
  <si>
    <t>JULIO</t>
  </si>
  <si>
    <t>SEPTIEMBRE</t>
  </si>
  <si>
    <t>NOVIEMBRE</t>
  </si>
  <si>
    <t>DICIEMBRE</t>
  </si>
  <si>
    <t>EQUIVALENTES               US$ / RD$</t>
  </si>
  <si>
    <t>TOTAL GENERAL</t>
  </si>
  <si>
    <t xml:space="preserve">OCTUBRE   </t>
  </si>
  <si>
    <t>240-015423-0</t>
  </si>
  <si>
    <t>CUENTAS RECAUDADORAS</t>
  </si>
  <si>
    <t>AGOSTO</t>
  </si>
  <si>
    <t>US$ DOLLAR</t>
  </si>
  <si>
    <t>EQUIVALENTES US$ / RD$</t>
  </si>
  <si>
    <t>COBROS CON TARJETA DE CREDITO</t>
  </si>
  <si>
    <t>CUENTA UNICA TESORERIA NACIONAL</t>
  </si>
  <si>
    <t>RECAUDACION  IMPUESTOS</t>
  </si>
  <si>
    <t>USD DOLLAR</t>
  </si>
  <si>
    <t>TRANSFERENCIAS CONSIDERADA DESPES DEL CIERRE</t>
  </si>
  <si>
    <t>TOTAL GENERAL OTROS INGRESOS</t>
  </si>
  <si>
    <t>COLECTORA BANCO DE RESERVAS</t>
  </si>
  <si>
    <t>TOTAL CUENTA COLECTORA</t>
  </si>
  <si>
    <t>TOTAL CUENTA CUT</t>
  </si>
  <si>
    <t>Otros Ingresos</t>
  </si>
  <si>
    <t>CORRECCION BALANCE AL 31/12/2024</t>
  </si>
  <si>
    <t xml:space="preserve">PARTIDAS NO CONSIDERADAS EN EL MES </t>
  </si>
  <si>
    <t xml:space="preserve">CREDITO POR ASIGNACION DE CUOTA </t>
  </si>
  <si>
    <t>TRASFERENCIAS RECIBIDAS DE SIRITE PO EL FONDO 100</t>
  </si>
  <si>
    <t>TRASFERENCIAS RECIBIDAS DE SIRITE POR EL FONDO 2087</t>
  </si>
  <si>
    <t>DEDUCCIONES SEGURO COMPLEMENTARIO A EMPLEADOS (FONDO 2087)</t>
  </si>
  <si>
    <t xml:space="preserve"> </t>
  </si>
  <si>
    <t>Ingresos Cuenta CUT Año 2025 (Enero - Diciembre) - Fondo 2087</t>
  </si>
  <si>
    <t>Otros Ingresos Enero - Diciembre Año 2025 Fondo 2087</t>
  </si>
  <si>
    <t>Subtotal Ingresos Fondo 2087</t>
  </si>
  <si>
    <t>Cotectora Servicios Consulados Exterior Enero - Diciembre 2025</t>
  </si>
  <si>
    <t>Colectora Libretas Consulado Exterior Enero - Diciembre 2025 Fondo 100</t>
  </si>
  <si>
    <t>Subtotal Ingresos Fondo 100</t>
  </si>
  <si>
    <t>Cuentas Colectoras Banreservas y Web Enero - Diciemmbre 2025 Fndo 100</t>
  </si>
  <si>
    <t xml:space="preserve"> Total General Colectoras (Fuentes 100 y 2087)</t>
  </si>
  <si>
    <r>
      <rPr>
        <b/>
        <sz val="11"/>
        <color indexed="8"/>
        <rFont val="Arial"/>
        <family val="2"/>
      </rPr>
      <t>TRANSFERENCIAS</t>
    </r>
    <r>
      <rPr>
        <b/>
        <sz val="11"/>
        <color indexed="8"/>
        <rFont val="Arial"/>
        <family val="2"/>
      </rPr>
      <t xml:space="preserve"> NO APLICADA </t>
    </r>
  </si>
  <si>
    <t>0102518750 0102495505 FONDO 100</t>
  </si>
  <si>
    <t>2400154230 FONDO 2080</t>
  </si>
  <si>
    <t>0102508372 FONDO 100</t>
  </si>
  <si>
    <t>3140000154 FONDO 2087</t>
  </si>
  <si>
    <t>CUENTA US$ SERVICIOS</t>
  </si>
  <si>
    <t>CUENTA US$  LIBRETAS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</si>
</sst>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([$€]* #,##0.00_);_([$€]* \(#,##0.00\);_([$€]* &quot;-&quot;??_);_(@_)"/>
  </numFmts>
  <fonts count="26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color indexed="1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20"/>
      <color indexed="8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sz val="14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u val="singleAccounting"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165" fontId="2" fillId="0" borderId="0" xfId="0" applyNumberFormat="1" applyFont="1"/>
    <xf numFmtId="165" fontId="3" fillId="0" borderId="0" xfId="0" applyNumberFormat="1" applyFont="1"/>
    <xf numFmtId="165" fontId="4" fillId="0" borderId="0" xfId="0" applyNumberFormat="1" applyFont="1" applyAlignment="1">
      <alignment horizontal="center"/>
    </xf>
    <xf numFmtId="165" fontId="5" fillId="0" borderId="0" xfId="0" applyNumberFormat="1" applyFont="1"/>
    <xf numFmtId="165" fontId="9" fillId="0" borderId="0" xfId="0" applyNumberFormat="1" applyFont="1"/>
    <xf numFmtId="0" fontId="7" fillId="2" borderId="0" xfId="0" applyFont="1" applyFill="1" applyAlignment="1">
      <alignment horizontal="justify"/>
    </xf>
    <xf numFmtId="165" fontId="10" fillId="0" borderId="0" xfId="0" applyNumberFormat="1" applyFont="1"/>
    <xf numFmtId="0" fontId="6" fillId="2" borderId="0" xfId="0" applyFont="1" applyFill="1" applyAlignment="1">
      <alignment horizontal="justify"/>
    </xf>
    <xf numFmtId="165" fontId="8" fillId="0" borderId="0" xfId="0" applyNumberFormat="1" applyFont="1"/>
    <xf numFmtId="0" fontId="19" fillId="0" borderId="0" xfId="0" applyFont="1" applyAlignment="1">
      <alignment horizontal="left" wrapText="1"/>
    </xf>
    <xf numFmtId="165" fontId="11" fillId="0" borderId="0" xfId="0" applyNumberFormat="1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5" fontId="18" fillId="0" borderId="0" xfId="0" applyNumberFormat="1" applyFont="1"/>
    <xf numFmtId="165" fontId="17" fillId="0" borderId="0" xfId="0" applyNumberFormat="1" applyFont="1" applyAlignment="1">
      <alignment horizontal="center"/>
    </xf>
    <xf numFmtId="164" fontId="12" fillId="0" borderId="0" xfId="0" applyNumberFormat="1" applyFont="1"/>
    <xf numFmtId="164" fontId="6" fillId="0" borderId="0" xfId="0" applyNumberFormat="1" applyFont="1"/>
    <xf numFmtId="165" fontId="5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43" fontId="19" fillId="0" borderId="0" xfId="2" applyFont="1" applyFill="1" applyBorder="1" applyAlignment="1">
      <alignment horizontal="left" wrapText="1"/>
    </xf>
    <xf numFmtId="43" fontId="20" fillId="0" borderId="0" xfId="2" applyFont="1" applyFill="1" applyBorder="1" applyAlignment="1">
      <alignment horizontal="left" wrapText="1"/>
    </xf>
    <xf numFmtId="0" fontId="12" fillId="0" borderId="0" xfId="0" applyFont="1"/>
    <xf numFmtId="0" fontId="10" fillId="0" borderId="0" xfId="0" applyFont="1"/>
    <xf numFmtId="0" fontId="21" fillId="0" borderId="0" xfId="0" applyFont="1" applyAlignment="1">
      <alignment horizontal="center" wrapText="1"/>
    </xf>
    <xf numFmtId="43" fontId="19" fillId="0" borderId="0" xfId="2" applyFont="1" applyFill="1" applyBorder="1" applyAlignment="1">
      <alignment horizontal="center" wrapText="1"/>
    </xf>
    <xf numFmtId="43" fontId="20" fillId="0" borderId="0" xfId="2" applyFont="1" applyFill="1" applyBorder="1" applyAlignment="1">
      <alignment horizontal="center" wrapText="1"/>
    </xf>
    <xf numFmtId="165" fontId="9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justify"/>
    </xf>
    <xf numFmtId="43" fontId="23" fillId="0" borderId="0" xfId="2" applyFont="1" applyFill="1" applyBorder="1" applyAlignment="1" applyProtection="1"/>
    <xf numFmtId="43" fontId="10" fillId="0" borderId="0" xfId="2" applyFont="1" applyFill="1" applyBorder="1" applyAlignment="1" applyProtection="1"/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6" fillId="2" borderId="0" xfId="0" applyFont="1" applyFill="1"/>
    <xf numFmtId="0" fontId="6" fillId="3" borderId="0" xfId="0" applyFont="1" applyFill="1" applyAlignment="1">
      <alignment horizontal="center" wrapText="1"/>
    </xf>
    <xf numFmtId="0" fontId="16" fillId="3" borderId="0" xfId="0" applyFont="1" applyFill="1" applyAlignment="1">
      <alignment horizontal="center" wrapTex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center" wrapText="1"/>
    </xf>
    <xf numFmtId="0" fontId="8" fillId="0" borderId="0" xfId="0" applyFont="1"/>
    <xf numFmtId="0" fontId="23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21" fillId="0" borderId="0" xfId="2" applyNumberFormat="1" applyFont="1" applyBorder="1"/>
    <xf numFmtId="0" fontId="22" fillId="0" borderId="0" xfId="2" applyNumberFormat="1" applyFont="1" applyFill="1" applyBorder="1" applyAlignment="1" applyProtection="1">
      <alignment horizontal="right"/>
    </xf>
    <xf numFmtId="0" fontId="20" fillId="0" borderId="0" xfId="0" applyFont="1"/>
    <xf numFmtId="0" fontId="19" fillId="0" borderId="0" xfId="0" applyFont="1"/>
    <xf numFmtId="0" fontId="19" fillId="4" borderId="0" xfId="2" applyNumberFormat="1" applyFont="1" applyFill="1" applyBorder="1"/>
    <xf numFmtId="0" fontId="24" fillId="4" borderId="0" xfId="2" applyNumberFormat="1" applyFont="1" applyFill="1" applyBorder="1" applyAlignment="1">
      <alignment horizontal="center" wrapText="1"/>
    </xf>
    <xf numFmtId="0" fontId="20" fillId="4" borderId="0" xfId="2" applyNumberFormat="1" applyFont="1" applyFill="1" applyBorder="1" applyAlignment="1">
      <alignment horizontal="center" wrapText="1"/>
    </xf>
    <xf numFmtId="0" fontId="25" fillId="4" borderId="0" xfId="2" applyNumberFormat="1" applyFont="1" applyFill="1" applyBorder="1" applyAlignment="1">
      <alignment horizontal="center" wrapText="1"/>
    </xf>
    <xf numFmtId="0" fontId="23" fillId="0" borderId="0" xfId="2" applyNumberFormat="1" applyFont="1" applyFill="1" applyBorder="1" applyAlignment="1" applyProtection="1">
      <alignment horizontal="right"/>
    </xf>
    <xf numFmtId="0" fontId="2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165" fontId="17" fillId="0" borderId="0" xfId="0" applyNumberFormat="1" applyFont="1" applyAlignment="1">
      <alignment horizontal="center"/>
    </xf>
    <xf numFmtId="43" fontId="19" fillId="4" borderId="0" xfId="2" applyFont="1" applyFill="1" applyBorder="1" applyAlignment="1">
      <alignment horizontal="left"/>
    </xf>
    <xf numFmtId="43" fontId="22" fillId="4" borderId="0" xfId="2" applyFont="1" applyFill="1" applyBorder="1" applyAlignment="1">
      <alignment horizontal="justify"/>
    </xf>
    <xf numFmtId="43" fontId="19" fillId="4" borderId="0" xfId="2" applyFont="1" applyFill="1" applyBorder="1" applyAlignment="1">
      <alignment horizontal="left" wrapText="1"/>
    </xf>
    <xf numFmtId="0" fontId="6" fillId="3" borderId="0" xfId="0" applyFont="1" applyFill="1" applyAlignment="1">
      <alignment horizontal="center"/>
    </xf>
    <xf numFmtId="43" fontId="22" fillId="4" borderId="0" xfId="2" applyFont="1" applyFill="1" applyBorder="1" applyAlignment="1">
      <alignment horizontal="left" wrapText="1"/>
    </xf>
    <xf numFmtId="0" fontId="12" fillId="3" borderId="0" xfId="0" applyFont="1" applyFill="1" applyAlignment="1">
      <alignment horizontal="justify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top"/>
    </xf>
    <xf numFmtId="0" fontId="6" fillId="0" borderId="0" xfId="0" applyFont="1" applyAlignment="1">
      <alignment horizontal="justify" wrapText="1"/>
    </xf>
    <xf numFmtId="0" fontId="19" fillId="0" borderId="0" xfId="0" applyFont="1" applyAlignment="1">
      <alignment horizontal="left" wrapText="1"/>
    </xf>
    <xf numFmtId="43" fontId="15" fillId="4" borderId="0" xfId="2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12" fillId="0" borderId="0" xfId="0" applyFont="1" applyAlignment="1">
      <alignment horizontal="justify" wrapText="1"/>
    </xf>
    <xf numFmtId="0" fontId="20" fillId="0" borderId="0" xfId="0" applyNumberFormat="1" applyFont="1"/>
    <xf numFmtId="0" fontId="11" fillId="0" borderId="0" xfId="0" applyNumberFormat="1" applyFont="1" applyAlignment="1">
      <alignment horizontal="center"/>
    </xf>
  </cellXfs>
  <cellStyles count="3">
    <cellStyle name="Euro" xfId="1" xr:uid="{D5F2A62B-EFEF-405D-B538-A1FFF48BF46A}"/>
    <cellStyle name="Millare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B500-4828-4D76-A2B7-29157A574F84}">
  <sheetPr codeName="Hoja1">
    <tabColor rgb="FFFF0000"/>
  </sheetPr>
  <dimension ref="A1:W451"/>
  <sheetViews>
    <sheetView tabSelected="1" topLeftCell="A21" zoomScale="70" zoomScaleNormal="70" zoomScaleSheetLayoutView="80" workbookViewId="0">
      <selection activeCell="F55" sqref="F55"/>
    </sheetView>
  </sheetViews>
  <sheetFormatPr baseColWidth="10" defaultColWidth="11" defaultRowHeight="12.75" x14ac:dyDescent="0.2"/>
  <cols>
    <col min="1" max="1" width="26.28515625" style="1" customWidth="1"/>
    <col min="2" max="2" width="25.28515625" style="1" customWidth="1"/>
    <col min="3" max="11" width="24.7109375" style="1" customWidth="1"/>
    <col min="12" max="12" width="25.7109375" style="1" customWidth="1"/>
    <col min="13" max="13" width="31.85546875" style="1" customWidth="1"/>
    <col min="14" max="14" width="25.5703125" style="1" bestFit="1" customWidth="1"/>
    <col min="15" max="15" width="11.140625" style="1" bestFit="1" customWidth="1"/>
    <col min="16" max="16" width="23.85546875" style="1" bestFit="1" customWidth="1"/>
    <col min="17" max="17" width="25.5703125" style="1" bestFit="1" customWidth="1"/>
    <col min="18" max="18" width="16.5703125" style="1" bestFit="1" customWidth="1"/>
    <col min="19" max="19" width="22.28515625" style="1" bestFit="1" customWidth="1"/>
    <col min="20" max="20" width="23.85546875" style="1" bestFit="1" customWidth="1"/>
    <col min="21" max="21" width="19.85546875" style="1" bestFit="1" customWidth="1"/>
    <col min="22" max="22" width="23.85546875" style="1" bestFit="1" customWidth="1"/>
    <col min="23" max="23" width="25.5703125" style="1" bestFit="1" customWidth="1"/>
    <col min="24" max="16384" width="11" style="1"/>
  </cols>
  <sheetData>
    <row r="1" spans="1:14" ht="31.5" customHeight="1" x14ac:dyDescent="0.3">
      <c r="A1" s="62" t="s">
        <v>1</v>
      </c>
      <c r="B1" s="59" t="s">
        <v>16</v>
      </c>
      <c r="C1" s="59"/>
      <c r="D1" s="59"/>
      <c r="E1" s="59"/>
      <c r="F1" s="59"/>
      <c r="G1" s="59"/>
      <c r="H1" s="59"/>
      <c r="I1" s="59"/>
      <c r="J1" s="59"/>
      <c r="K1" s="59"/>
      <c r="L1" s="62" t="s">
        <v>13</v>
      </c>
    </row>
    <row r="2" spans="1:14" ht="38.25" customHeight="1" x14ac:dyDescent="0.25">
      <c r="A2" s="62"/>
      <c r="B2" s="62" t="s">
        <v>26</v>
      </c>
      <c r="C2" s="62"/>
      <c r="D2" s="62"/>
      <c r="E2" s="62" t="s">
        <v>21</v>
      </c>
      <c r="F2" s="62"/>
      <c r="G2" s="62"/>
      <c r="H2" s="62" t="s">
        <v>51</v>
      </c>
      <c r="I2" s="62"/>
      <c r="J2" s="62" t="s">
        <v>50</v>
      </c>
      <c r="K2" s="62"/>
      <c r="L2" s="62"/>
    </row>
    <row r="3" spans="1:14" ht="21.75" customHeight="1" x14ac:dyDescent="0.25">
      <c r="A3" s="62"/>
      <c r="B3" s="67" t="s">
        <v>46</v>
      </c>
      <c r="C3" s="67"/>
      <c r="D3" s="67"/>
      <c r="E3" s="62" t="s">
        <v>47</v>
      </c>
      <c r="F3" s="62"/>
      <c r="G3" s="62"/>
      <c r="H3" s="62" t="s">
        <v>48</v>
      </c>
      <c r="I3" s="62"/>
      <c r="J3" s="62" t="s">
        <v>49</v>
      </c>
      <c r="K3" s="62"/>
      <c r="L3" s="62"/>
    </row>
    <row r="4" spans="1:14" ht="69" customHeight="1" x14ac:dyDescent="0.25">
      <c r="A4" s="62"/>
      <c r="B4" s="30" t="s">
        <v>22</v>
      </c>
      <c r="C4" s="30" t="s">
        <v>20</v>
      </c>
      <c r="D4" s="30" t="s">
        <v>27</v>
      </c>
      <c r="E4" s="30" t="s">
        <v>22</v>
      </c>
      <c r="F4" s="30" t="s">
        <v>20</v>
      </c>
      <c r="G4" s="30" t="s">
        <v>28</v>
      </c>
      <c r="H4" s="30" t="s">
        <v>23</v>
      </c>
      <c r="I4" s="31" t="s">
        <v>12</v>
      </c>
      <c r="J4" s="28" t="s">
        <v>18</v>
      </c>
      <c r="K4" s="31" t="s">
        <v>19</v>
      </c>
      <c r="L4" s="62"/>
    </row>
    <row r="5" spans="1:14" ht="50.1" customHeight="1" x14ac:dyDescent="0.3">
      <c r="A5" s="23" t="s">
        <v>2</v>
      </c>
      <c r="B5" s="42">
        <v>60472390</v>
      </c>
      <c r="C5" s="42">
        <v>112590</v>
      </c>
      <c r="D5" s="42">
        <f t="shared" ref="D5:D9" si="0">+B5+C5</f>
        <v>60584980</v>
      </c>
      <c r="E5" s="42">
        <v>6355550</v>
      </c>
      <c r="F5" s="42">
        <v>3505331</v>
      </c>
      <c r="G5" s="43">
        <f>+F5+E5</f>
        <v>9860881</v>
      </c>
      <c r="H5" s="42">
        <v>159325</v>
      </c>
      <c r="I5" s="43">
        <f>+H5*61.96</f>
        <v>9871777</v>
      </c>
      <c r="J5" s="43">
        <v>176815</v>
      </c>
      <c r="K5" s="43">
        <v>10813246</v>
      </c>
      <c r="L5" s="43">
        <f>+D5+G5+I5+K5</f>
        <v>91130884</v>
      </c>
      <c r="M5" s="5"/>
    </row>
    <row r="6" spans="1:14" ht="50.1" customHeight="1" x14ac:dyDescent="0.3">
      <c r="A6" s="23" t="s">
        <v>4</v>
      </c>
      <c r="B6" s="42">
        <v>42138354</v>
      </c>
      <c r="C6" s="42">
        <v>656889</v>
      </c>
      <c r="D6" s="42">
        <f t="shared" si="0"/>
        <v>42795243</v>
      </c>
      <c r="E6" s="42">
        <v>5293131</v>
      </c>
      <c r="F6" s="42">
        <v>33574423</v>
      </c>
      <c r="G6" s="43">
        <f>+E6+F6</f>
        <v>38867554</v>
      </c>
      <c r="H6" s="42">
        <v>103715</v>
      </c>
      <c r="I6" s="43">
        <v>6484261</v>
      </c>
      <c r="J6" s="43">
        <v>100354</v>
      </c>
      <c r="K6" s="43">
        <v>6215290</v>
      </c>
      <c r="L6" s="43">
        <f>+D6+G6+I6+K6</f>
        <v>94362348</v>
      </c>
      <c r="M6" s="5"/>
    </row>
    <row r="7" spans="1:14" ht="50.1" customHeight="1" x14ac:dyDescent="0.3">
      <c r="A7" s="23" t="s">
        <v>3</v>
      </c>
      <c r="B7" s="42">
        <v>50345858</v>
      </c>
      <c r="C7" s="42">
        <v>45700</v>
      </c>
      <c r="D7" s="42">
        <f t="shared" si="0"/>
        <v>50391558</v>
      </c>
      <c r="E7" s="42">
        <v>4752800</v>
      </c>
      <c r="F7" s="42">
        <v>2851184</v>
      </c>
      <c r="G7" s="43">
        <f>+E7+F7</f>
        <v>7603984</v>
      </c>
      <c r="H7" s="42">
        <v>256102</v>
      </c>
      <c r="I7" s="43">
        <v>16257355</v>
      </c>
      <c r="J7" s="43">
        <v>361328</v>
      </c>
      <c r="K7" s="43">
        <v>22567359</v>
      </c>
      <c r="L7" s="43">
        <f>+D7+G7+I7+K7</f>
        <v>96820256</v>
      </c>
      <c r="M7" s="5"/>
    </row>
    <row r="8" spans="1:14" ht="50.1" customHeight="1" x14ac:dyDescent="0.3">
      <c r="A8" s="23" t="s">
        <v>5</v>
      </c>
      <c r="B8" s="42">
        <v>46430280</v>
      </c>
      <c r="C8" s="42">
        <v>90277</v>
      </c>
      <c r="D8" s="42">
        <f t="shared" si="0"/>
        <v>46520557</v>
      </c>
      <c r="E8" s="43">
        <v>4449300</v>
      </c>
      <c r="F8" s="42">
        <v>3459916</v>
      </c>
      <c r="G8" s="43">
        <f>+E8+F8</f>
        <v>7909216</v>
      </c>
      <c r="H8" s="42">
        <v>293577</v>
      </c>
      <c r="I8" s="43">
        <v>17303428</v>
      </c>
      <c r="J8" s="43">
        <v>291535</v>
      </c>
      <c r="K8" s="43">
        <v>17878241</v>
      </c>
      <c r="L8" s="43">
        <f t="shared" ref="L6:L16" si="1">+D8+G8+I8+K8</f>
        <v>89611442</v>
      </c>
      <c r="M8" s="5"/>
    </row>
    <row r="9" spans="1:14" ht="50.1" customHeight="1" x14ac:dyDescent="0.3">
      <c r="A9" s="23" t="s">
        <v>6</v>
      </c>
      <c r="B9" s="42">
        <v>47404037</v>
      </c>
      <c r="C9" s="42">
        <v>68599</v>
      </c>
      <c r="D9" s="42">
        <f t="shared" si="0"/>
        <v>47472636</v>
      </c>
      <c r="E9" s="42">
        <v>4707600</v>
      </c>
      <c r="F9" s="42">
        <v>3176009</v>
      </c>
      <c r="G9" s="43">
        <f>+E9+F9</f>
        <v>7883609</v>
      </c>
      <c r="H9" s="42">
        <v>192307</v>
      </c>
      <c r="I9" s="43">
        <v>11411497</v>
      </c>
      <c r="J9" s="43">
        <v>217494</v>
      </c>
      <c r="K9" s="43">
        <v>12766520</v>
      </c>
      <c r="L9" s="43">
        <f t="shared" si="1"/>
        <v>79534262</v>
      </c>
      <c r="M9" s="5"/>
    </row>
    <row r="10" spans="1:14" ht="50.1" customHeight="1" x14ac:dyDescent="0.3">
      <c r="A10" s="23" t="s">
        <v>7</v>
      </c>
      <c r="B10" s="52">
        <v>46774208</v>
      </c>
      <c r="C10" s="52">
        <v>58640</v>
      </c>
      <c r="D10" s="42">
        <f>+B10+C10</f>
        <v>46832848</v>
      </c>
      <c r="E10" s="42">
        <v>3773520</v>
      </c>
      <c r="F10" s="42">
        <v>2858942</v>
      </c>
      <c r="G10" s="43">
        <f t="shared" ref="G10:G16" si="2">+F10+E10</f>
        <v>6632462</v>
      </c>
      <c r="H10" s="42">
        <v>248690</v>
      </c>
      <c r="I10" s="43">
        <v>14739856</v>
      </c>
      <c r="J10" s="43">
        <v>309663</v>
      </c>
      <c r="K10" s="43">
        <v>18316878</v>
      </c>
      <c r="L10" s="43">
        <f t="shared" si="1"/>
        <v>86522044</v>
      </c>
      <c r="M10" s="5"/>
    </row>
    <row r="11" spans="1:14" ht="50.1" customHeight="1" x14ac:dyDescent="0.3">
      <c r="A11" s="23" t="s">
        <v>8</v>
      </c>
      <c r="B11" s="42">
        <v>58124753</v>
      </c>
      <c r="C11" s="42">
        <v>53854</v>
      </c>
      <c r="D11" s="42">
        <f t="shared" ref="D11:D16" si="3">+B11+C11</f>
        <v>58178607</v>
      </c>
      <c r="E11" s="42">
        <v>4661050</v>
      </c>
      <c r="F11" s="42">
        <v>3819660</v>
      </c>
      <c r="G11" s="43">
        <f t="shared" si="2"/>
        <v>8480710</v>
      </c>
      <c r="H11" s="42">
        <v>218252</v>
      </c>
      <c r="I11" s="43">
        <v>132223889</v>
      </c>
      <c r="J11" s="43">
        <v>258711</v>
      </c>
      <c r="K11" s="43">
        <v>15601873</v>
      </c>
      <c r="L11" s="43">
        <f t="shared" si="1"/>
        <v>214485079</v>
      </c>
      <c r="M11" s="5"/>
    </row>
    <row r="12" spans="1:14" ht="50.1" customHeight="1" x14ac:dyDescent="0.3">
      <c r="A12" s="23" t="s">
        <v>17</v>
      </c>
      <c r="B12" s="42">
        <f>47162500+1000</f>
        <v>47163500</v>
      </c>
      <c r="C12" s="42">
        <v>47409</v>
      </c>
      <c r="D12" s="42">
        <f t="shared" si="3"/>
        <v>47210909</v>
      </c>
      <c r="E12" s="42">
        <v>3869901</v>
      </c>
      <c r="F12" s="42">
        <v>2669785</v>
      </c>
      <c r="G12" s="43">
        <f t="shared" si="2"/>
        <v>6539686</v>
      </c>
      <c r="H12" s="42">
        <v>143953</v>
      </c>
      <c r="I12" s="43">
        <v>9018655</v>
      </c>
      <c r="J12" s="43">
        <v>132913</v>
      </c>
      <c r="K12" s="43">
        <v>8168962</v>
      </c>
      <c r="L12" s="43">
        <f t="shared" si="1"/>
        <v>70938212</v>
      </c>
      <c r="M12" s="5"/>
    </row>
    <row r="13" spans="1:14" ht="50.1" customHeight="1" x14ac:dyDescent="0.3">
      <c r="A13" s="23" t="s">
        <v>9</v>
      </c>
      <c r="B13" s="42">
        <v>40309293</v>
      </c>
      <c r="C13" s="42">
        <v>53659</v>
      </c>
      <c r="D13" s="42">
        <f t="shared" si="3"/>
        <v>40362952</v>
      </c>
      <c r="E13" s="42">
        <v>3123350</v>
      </c>
      <c r="F13" s="42">
        <v>2452448</v>
      </c>
      <c r="G13" s="43">
        <f t="shared" si="2"/>
        <v>5575798</v>
      </c>
      <c r="H13" s="42">
        <v>2213121</v>
      </c>
      <c r="I13" s="43">
        <v>138098750</v>
      </c>
      <c r="J13" s="43">
        <v>254219</v>
      </c>
      <c r="K13" s="43">
        <v>15989168</v>
      </c>
      <c r="L13" s="43">
        <f t="shared" si="1"/>
        <v>200026668</v>
      </c>
      <c r="M13" s="5"/>
    </row>
    <row r="14" spans="1:14" ht="50.1" customHeight="1" x14ac:dyDescent="0.3">
      <c r="A14" s="23" t="s">
        <v>14</v>
      </c>
      <c r="B14" s="42">
        <v>35658220</v>
      </c>
      <c r="C14" s="42">
        <v>32810</v>
      </c>
      <c r="D14" s="42">
        <f t="shared" si="3"/>
        <v>35691030</v>
      </c>
      <c r="E14" s="42">
        <v>3211950</v>
      </c>
      <c r="F14" s="42">
        <v>2718119</v>
      </c>
      <c r="G14" s="43">
        <f t="shared" si="2"/>
        <v>5930069</v>
      </c>
      <c r="H14" s="42">
        <v>171203</v>
      </c>
      <c r="I14" s="43">
        <v>10926175</v>
      </c>
      <c r="J14" s="43">
        <v>223068</v>
      </c>
      <c r="K14" s="43">
        <v>14048320</v>
      </c>
      <c r="L14" s="43">
        <f t="shared" si="1"/>
        <v>66595594</v>
      </c>
      <c r="M14" s="5"/>
    </row>
    <row r="15" spans="1:14" ht="50.1" customHeight="1" x14ac:dyDescent="0.3">
      <c r="A15" s="23" t="s">
        <v>10</v>
      </c>
      <c r="B15" s="32"/>
      <c r="C15" s="32">
        <f>+B15*1.5%</f>
        <v>0</v>
      </c>
      <c r="D15" s="32">
        <f t="shared" si="3"/>
        <v>0</v>
      </c>
      <c r="E15" s="32"/>
      <c r="F15" s="32">
        <f>+E15*5%</f>
        <v>0</v>
      </c>
      <c r="G15" s="33">
        <f t="shared" si="2"/>
        <v>0</v>
      </c>
      <c r="H15" s="32"/>
      <c r="I15" s="33">
        <f>+H15*62</f>
        <v>0</v>
      </c>
      <c r="J15" s="33"/>
      <c r="K15" s="33">
        <f>+J15*62</f>
        <v>0</v>
      </c>
      <c r="L15" s="33">
        <f t="shared" si="1"/>
        <v>0</v>
      </c>
      <c r="M15" s="5"/>
      <c r="N15" s="1">
        <f>+M15+B16</f>
        <v>0</v>
      </c>
    </row>
    <row r="16" spans="1:14" ht="50.1" customHeight="1" x14ac:dyDescent="0.3">
      <c r="A16" s="23" t="s">
        <v>11</v>
      </c>
      <c r="B16" s="32"/>
      <c r="C16" s="32">
        <f>+B16*1%</f>
        <v>0</v>
      </c>
      <c r="D16" s="32">
        <f t="shared" si="3"/>
        <v>0</v>
      </c>
      <c r="E16" s="32"/>
      <c r="F16" s="32">
        <f>+E16*5%</f>
        <v>0</v>
      </c>
      <c r="G16" s="33">
        <f t="shared" si="2"/>
        <v>0</v>
      </c>
      <c r="H16" s="32"/>
      <c r="I16" s="33">
        <f>+H16*62</f>
        <v>0</v>
      </c>
      <c r="J16" s="33"/>
      <c r="K16" s="33">
        <f>+J16*62</f>
        <v>0</v>
      </c>
      <c r="L16" s="33">
        <f t="shared" si="1"/>
        <v>0</v>
      </c>
      <c r="M16" s="5"/>
    </row>
    <row r="17" spans="1:23" ht="50.1" customHeight="1" x14ac:dyDescent="0.25">
      <c r="A17" s="34" t="s">
        <v>0</v>
      </c>
      <c r="B17" s="44">
        <f t="shared" ref="B17:L17" si="4">SUM(B5:B16)</f>
        <v>474820893</v>
      </c>
      <c r="C17" s="44">
        <f t="shared" si="4"/>
        <v>1220427</v>
      </c>
      <c r="D17" s="44">
        <f t="shared" si="4"/>
        <v>476041320</v>
      </c>
      <c r="E17" s="44">
        <f t="shared" si="4"/>
        <v>44198152</v>
      </c>
      <c r="F17" s="44">
        <f t="shared" si="4"/>
        <v>61085817</v>
      </c>
      <c r="G17" s="44">
        <f t="shared" si="4"/>
        <v>105283969</v>
      </c>
      <c r="H17" s="44">
        <f t="shared" si="4"/>
        <v>4000245</v>
      </c>
      <c r="I17" s="44">
        <f>SUM(I5:I16)</f>
        <v>366335643</v>
      </c>
      <c r="J17" s="44">
        <f t="shared" si="4"/>
        <v>2326100</v>
      </c>
      <c r="K17" s="44">
        <f t="shared" si="4"/>
        <v>142365857</v>
      </c>
      <c r="L17" s="44">
        <f t="shared" si="4"/>
        <v>1090026789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5.25" customHeight="1" x14ac:dyDescent="0.3">
      <c r="A18" s="3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5"/>
    </row>
    <row r="19" spans="1:23" ht="42.75" customHeigh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16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36" customHeight="1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16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7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23" ht="20.100000000000001" customHeight="1" x14ac:dyDescent="0.3">
      <c r="A22" s="62" t="s">
        <v>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61" t="s">
        <v>25</v>
      </c>
    </row>
    <row r="23" spans="1:23" ht="24.75" customHeight="1" x14ac:dyDescent="0.2">
      <c r="A23" s="62"/>
      <c r="B23" s="63" t="s">
        <v>21</v>
      </c>
      <c r="C23" s="63"/>
      <c r="D23" s="63"/>
      <c r="E23" s="63"/>
      <c r="F23" s="63"/>
      <c r="G23" s="63"/>
      <c r="H23" s="63"/>
      <c r="I23" s="63"/>
      <c r="J23" s="63"/>
      <c r="K23" s="63"/>
      <c r="L23" s="61"/>
    </row>
    <row r="24" spans="1:23" ht="21.75" customHeight="1" x14ac:dyDescent="0.2">
      <c r="A24" s="62"/>
      <c r="B24" s="63" t="s">
        <v>15</v>
      </c>
      <c r="C24" s="63"/>
      <c r="D24" s="63"/>
      <c r="E24" s="63"/>
      <c r="F24" s="63"/>
      <c r="G24" s="63"/>
      <c r="H24" s="63"/>
      <c r="I24" s="63"/>
      <c r="J24" s="63"/>
      <c r="K24" s="63"/>
      <c r="L24" s="61"/>
    </row>
    <row r="25" spans="1:23" ht="44.25" customHeight="1" x14ac:dyDescent="0.25">
      <c r="A25" s="62"/>
      <c r="B25" s="38" t="s">
        <v>35</v>
      </c>
      <c r="C25" s="39" t="s">
        <v>34</v>
      </c>
      <c r="D25" s="39" t="s">
        <v>33</v>
      </c>
      <c r="E25" s="39" t="s">
        <v>24</v>
      </c>
      <c r="F25" s="39" t="s">
        <v>30</v>
      </c>
      <c r="G25" s="39" t="s">
        <v>45</v>
      </c>
      <c r="H25" s="39" t="s">
        <v>31</v>
      </c>
      <c r="I25" s="39" t="s">
        <v>32</v>
      </c>
      <c r="J25" s="40"/>
      <c r="K25" s="40"/>
      <c r="L25" s="61"/>
    </row>
    <row r="26" spans="1:23" ht="20.100000000000001" customHeight="1" x14ac:dyDescent="0.3">
      <c r="A26" s="41" t="s">
        <v>2</v>
      </c>
      <c r="B26" s="45">
        <v>75109</v>
      </c>
      <c r="C26" s="45">
        <v>5514000</v>
      </c>
      <c r="D26" s="45">
        <v>64992000</v>
      </c>
      <c r="E26" s="45">
        <v>0</v>
      </c>
      <c r="F26" s="45">
        <v>955063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f t="shared" ref="L26:L37" si="5">SUM(B26:K26)</f>
        <v>71536172</v>
      </c>
    </row>
    <row r="27" spans="1:23" ht="20.100000000000001" customHeight="1" x14ac:dyDescent="0.3">
      <c r="A27" s="41" t="s">
        <v>4</v>
      </c>
      <c r="B27" s="45">
        <v>74454</v>
      </c>
      <c r="C27" s="45">
        <v>4002100</v>
      </c>
      <c r="D27" s="45">
        <v>47616450</v>
      </c>
      <c r="E27" s="45">
        <v>0</v>
      </c>
      <c r="F27" s="45">
        <v>0</v>
      </c>
      <c r="G27" s="45">
        <f>+E27+F27</f>
        <v>0</v>
      </c>
      <c r="H27" s="45">
        <f>+F27+G27</f>
        <v>0</v>
      </c>
      <c r="I27" s="45">
        <f>+G27+H27</f>
        <v>0</v>
      </c>
      <c r="J27" s="45">
        <f>+H27+I27</f>
        <v>0</v>
      </c>
      <c r="K27" s="45">
        <f>+I27+J27</f>
        <v>0</v>
      </c>
      <c r="L27" s="45">
        <f t="shared" si="5"/>
        <v>51693004</v>
      </c>
    </row>
    <row r="28" spans="1:23" ht="20.100000000000001" customHeight="1" x14ac:dyDescent="0.3">
      <c r="A28" s="41" t="s">
        <v>3</v>
      </c>
      <c r="B28" s="45">
        <v>79684</v>
      </c>
      <c r="C28" s="45">
        <v>4206600</v>
      </c>
      <c r="D28" s="45">
        <v>50603800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f t="shared" si="5"/>
        <v>54890084</v>
      </c>
    </row>
    <row r="29" spans="1:23" ht="20.100000000000001" customHeight="1" x14ac:dyDescent="0.3">
      <c r="A29" s="41" t="s">
        <v>5</v>
      </c>
      <c r="B29" s="45">
        <v>86313</v>
      </c>
      <c r="C29" s="45">
        <v>3761600</v>
      </c>
      <c r="D29" s="45">
        <v>43936750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f t="shared" si="5"/>
        <v>47784663</v>
      </c>
    </row>
    <row r="30" spans="1:23" ht="20.100000000000001" customHeight="1" x14ac:dyDescent="0.3">
      <c r="A30" s="41" t="s">
        <v>6</v>
      </c>
      <c r="B30" s="45">
        <v>86494</v>
      </c>
      <c r="C30" s="45">
        <v>4000800</v>
      </c>
      <c r="D30" s="45">
        <v>46329100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f t="shared" si="5"/>
        <v>50416394</v>
      </c>
    </row>
    <row r="31" spans="1:23" ht="20.100000000000001" customHeight="1" x14ac:dyDescent="0.3">
      <c r="A31" s="41" t="s">
        <v>7</v>
      </c>
      <c r="B31" s="45">
        <v>100725</v>
      </c>
      <c r="C31" s="45">
        <v>3474200</v>
      </c>
      <c r="D31" s="45">
        <v>40764800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f t="shared" si="5"/>
        <v>44339725</v>
      </c>
    </row>
    <row r="32" spans="1:23" ht="20.100000000000001" customHeight="1" x14ac:dyDescent="0.3">
      <c r="A32" s="41" t="s">
        <v>8</v>
      </c>
      <c r="B32" s="45">
        <v>98374</v>
      </c>
      <c r="C32" s="45">
        <v>4295600</v>
      </c>
      <c r="D32" s="45">
        <v>49369200</v>
      </c>
      <c r="E32" s="45"/>
      <c r="F32" s="45"/>
      <c r="G32" s="45"/>
      <c r="H32" s="45"/>
      <c r="I32" s="45"/>
      <c r="J32" s="45"/>
      <c r="K32" s="45"/>
      <c r="L32" s="45">
        <f t="shared" si="5"/>
        <v>53763174</v>
      </c>
    </row>
    <row r="33" spans="1:12" ht="20.100000000000001" customHeight="1" x14ac:dyDescent="0.3">
      <c r="A33" s="41" t="s">
        <v>17</v>
      </c>
      <c r="B33" s="45">
        <v>97972</v>
      </c>
      <c r="C33" s="45">
        <v>3411900</v>
      </c>
      <c r="D33" s="45">
        <v>40663650</v>
      </c>
      <c r="E33" s="45"/>
      <c r="F33" s="45"/>
      <c r="G33" s="45"/>
      <c r="H33" s="45"/>
      <c r="I33" s="45"/>
      <c r="J33" s="45"/>
      <c r="K33" s="45"/>
      <c r="L33" s="45">
        <f t="shared" si="5"/>
        <v>44173522</v>
      </c>
    </row>
    <row r="34" spans="1:12" ht="20.100000000000001" customHeight="1" x14ac:dyDescent="0.3">
      <c r="A34" s="41" t="s">
        <v>9</v>
      </c>
      <c r="B34" s="45">
        <v>94336</v>
      </c>
      <c r="C34" s="45">
        <v>2873500</v>
      </c>
      <c r="D34" s="45">
        <v>33320250</v>
      </c>
      <c r="E34" s="45"/>
      <c r="F34" s="45" t="s">
        <v>36</v>
      </c>
      <c r="G34" s="45"/>
      <c r="H34" s="45"/>
      <c r="I34" s="45"/>
      <c r="J34" s="45"/>
      <c r="K34" s="45"/>
      <c r="L34" s="45">
        <f t="shared" si="5"/>
        <v>36288086</v>
      </c>
    </row>
    <row r="35" spans="1:12" ht="20.100000000000001" customHeight="1" x14ac:dyDescent="0.3">
      <c r="A35" s="41" t="s">
        <v>14</v>
      </c>
      <c r="B35" s="45">
        <v>94268</v>
      </c>
      <c r="C35" s="45">
        <v>2453400</v>
      </c>
      <c r="D35" s="45">
        <v>28489400</v>
      </c>
      <c r="E35" s="45"/>
      <c r="F35" s="45"/>
      <c r="G35" s="45"/>
      <c r="H35" s="45"/>
      <c r="I35" s="45"/>
      <c r="J35" s="45"/>
      <c r="K35" s="45"/>
      <c r="L35" s="45">
        <f t="shared" si="5"/>
        <v>31037068</v>
      </c>
    </row>
    <row r="36" spans="1:12" ht="20.100000000000001" customHeight="1" x14ac:dyDescent="0.3">
      <c r="A36" s="41" t="s">
        <v>10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>
        <f t="shared" si="5"/>
        <v>0</v>
      </c>
    </row>
    <row r="37" spans="1:12" ht="20.100000000000001" customHeight="1" x14ac:dyDescent="0.3">
      <c r="A37" s="41" t="s">
        <v>11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>
        <f t="shared" si="5"/>
        <v>0</v>
      </c>
    </row>
    <row r="38" spans="1:12" ht="20.100000000000001" customHeight="1" x14ac:dyDescent="0.3">
      <c r="A38" s="36" t="s">
        <v>0</v>
      </c>
      <c r="B38" s="46">
        <f>SUM(B26:B37)</f>
        <v>887729</v>
      </c>
      <c r="C38" s="46">
        <f t="shared" ref="B38:L38" si="6">SUM(C26:C37)</f>
        <v>37993700</v>
      </c>
      <c r="D38" s="46">
        <f t="shared" si="6"/>
        <v>446085400</v>
      </c>
      <c r="E38" s="47">
        <f t="shared" si="6"/>
        <v>0</v>
      </c>
      <c r="F38" s="46">
        <f>SUM(F26:F37)</f>
        <v>955063</v>
      </c>
      <c r="G38" s="46">
        <f t="shared" si="6"/>
        <v>0</v>
      </c>
      <c r="H38" s="46">
        <f t="shared" si="6"/>
        <v>0</v>
      </c>
      <c r="I38" s="46">
        <f t="shared" si="6"/>
        <v>0</v>
      </c>
      <c r="J38" s="46">
        <f t="shared" si="6"/>
        <v>0</v>
      </c>
      <c r="K38" s="46">
        <f t="shared" si="6"/>
        <v>0</v>
      </c>
      <c r="L38" s="69">
        <f t="shared" si="6"/>
        <v>485921892</v>
      </c>
    </row>
    <row r="39" spans="1:12" ht="20.100000000000001" customHeight="1" x14ac:dyDescent="0.25">
      <c r="A39" s="7"/>
      <c r="B39" s="7"/>
      <c r="C39" s="7"/>
      <c r="D39" s="7"/>
      <c r="E39" s="7"/>
      <c r="F39" s="12"/>
      <c r="G39" s="12"/>
      <c r="H39" s="12"/>
      <c r="I39" s="7"/>
      <c r="J39" s="15"/>
      <c r="K39" s="15"/>
      <c r="L39" s="15"/>
    </row>
    <row r="40" spans="1:12" ht="20.100000000000001" customHeight="1" x14ac:dyDescent="0.25">
      <c r="A40" s="7"/>
      <c r="B40" s="7"/>
      <c r="C40" s="7"/>
      <c r="D40" s="7"/>
      <c r="E40" s="7"/>
      <c r="F40" s="12"/>
      <c r="G40" s="12"/>
      <c r="H40" s="12"/>
      <c r="I40" s="7"/>
      <c r="J40" s="15"/>
      <c r="K40" s="15"/>
      <c r="L40" s="15"/>
    </row>
    <row r="41" spans="1:12" ht="20.100000000000001" customHeight="1" x14ac:dyDescent="0.3">
      <c r="A41" s="59" t="s">
        <v>1</v>
      </c>
      <c r="B41" s="59"/>
      <c r="C41" s="59"/>
      <c r="D41" s="59"/>
      <c r="E41" s="59" t="s">
        <v>13</v>
      </c>
      <c r="F41" s="12"/>
      <c r="G41" s="12"/>
      <c r="H41" s="12"/>
      <c r="I41" s="7"/>
      <c r="J41" s="15"/>
      <c r="K41" s="15"/>
      <c r="L41" s="15"/>
    </row>
    <row r="42" spans="1:12" ht="20.100000000000001" customHeight="1" x14ac:dyDescent="0.4">
      <c r="A42" s="59"/>
      <c r="B42" s="59" t="s">
        <v>21</v>
      </c>
      <c r="C42" s="59"/>
      <c r="D42" s="59"/>
      <c r="E42" s="59"/>
      <c r="F42" s="54"/>
      <c r="G42" s="54"/>
      <c r="H42" s="54"/>
      <c r="I42" s="6"/>
      <c r="J42" s="6"/>
      <c r="K42" s="6"/>
    </row>
    <row r="43" spans="1:12" ht="20.25" customHeight="1" x14ac:dyDescent="0.3">
      <c r="A43" s="59"/>
      <c r="B43" s="59">
        <v>2400154230</v>
      </c>
      <c r="C43" s="59"/>
      <c r="D43" s="59"/>
      <c r="E43" s="59"/>
      <c r="F43" s="4"/>
      <c r="G43" s="4"/>
      <c r="H43" s="4"/>
      <c r="I43" s="4"/>
      <c r="J43" s="4"/>
      <c r="K43" s="4"/>
    </row>
    <row r="44" spans="1:12" ht="60.75" x14ac:dyDescent="0.3">
      <c r="A44" s="59"/>
      <c r="B44" s="37" t="s">
        <v>22</v>
      </c>
      <c r="C44" s="37" t="s">
        <v>20</v>
      </c>
      <c r="D44" s="37" t="s">
        <v>28</v>
      </c>
      <c r="E44" s="59"/>
      <c r="F44" s="4"/>
      <c r="G44" s="4"/>
      <c r="H44" s="4"/>
      <c r="I44" s="4"/>
      <c r="J44" s="4"/>
      <c r="K44" s="4"/>
    </row>
    <row r="45" spans="1:12" ht="18.75" customHeight="1" x14ac:dyDescent="0.3">
      <c r="A45" s="29" t="s">
        <v>0</v>
      </c>
      <c r="B45" s="48">
        <v>44198152</v>
      </c>
      <c r="C45" s="48">
        <v>30868838</v>
      </c>
      <c r="D45" s="48">
        <f>+B45+C45</f>
        <v>75066990</v>
      </c>
      <c r="E45" s="48">
        <f>+D45</f>
        <v>75066990</v>
      </c>
      <c r="F45" s="4"/>
      <c r="G45" s="4"/>
      <c r="H45" s="4"/>
      <c r="I45" s="4"/>
      <c r="J45" s="4"/>
      <c r="K45" s="4"/>
    </row>
    <row r="46" spans="1:12" ht="20.25" x14ac:dyDescent="0.3">
      <c r="A46" s="36"/>
      <c r="B46" s="9"/>
      <c r="C46" s="9"/>
      <c r="D46" s="9"/>
      <c r="E46" s="9"/>
      <c r="F46" s="4"/>
      <c r="G46" s="4"/>
      <c r="H46" s="4"/>
      <c r="I46" s="4"/>
      <c r="J46" s="4"/>
      <c r="K46" s="4"/>
    </row>
    <row r="47" spans="1:12" ht="20.25" x14ac:dyDescent="0.3">
      <c r="A47" s="64"/>
      <c r="B47" s="64"/>
      <c r="C47" s="64"/>
      <c r="D47" s="64"/>
      <c r="E47" s="17"/>
      <c r="F47" s="4"/>
      <c r="G47" s="4"/>
      <c r="H47" s="4"/>
      <c r="I47" s="4"/>
      <c r="J47" s="4"/>
      <c r="K47" s="4"/>
    </row>
    <row r="48" spans="1:12" ht="20.25" x14ac:dyDescent="0.3">
      <c r="A48" s="65"/>
      <c r="B48" s="65"/>
      <c r="C48" s="65"/>
      <c r="D48" s="65"/>
      <c r="E48" s="17"/>
      <c r="F48" s="4"/>
      <c r="G48" s="4"/>
      <c r="H48" s="4"/>
      <c r="I48" s="4"/>
      <c r="J48" s="4"/>
      <c r="K48" s="4"/>
    </row>
    <row r="49" spans="1:13" ht="20.25" x14ac:dyDescent="0.3">
      <c r="A49" s="10"/>
      <c r="B49" s="66" t="s">
        <v>29</v>
      </c>
      <c r="C49" s="66"/>
      <c r="D49" s="66"/>
      <c r="E49" s="17"/>
      <c r="F49" s="4"/>
      <c r="G49" s="4"/>
      <c r="H49" s="4"/>
      <c r="I49" s="4"/>
      <c r="J49" s="4"/>
      <c r="K49" s="4"/>
    </row>
    <row r="50" spans="1:13" ht="20.25" x14ac:dyDescent="0.3">
      <c r="A50" s="5"/>
      <c r="B50" s="60" t="s">
        <v>37</v>
      </c>
      <c r="C50" s="60"/>
      <c r="D50" s="49">
        <f>+D45</f>
        <v>75066990</v>
      </c>
      <c r="E50" s="5"/>
      <c r="F50" s="4"/>
      <c r="G50" s="4"/>
      <c r="H50" s="4"/>
      <c r="I50" s="4"/>
      <c r="J50" s="4"/>
      <c r="K50" s="4"/>
    </row>
    <row r="51" spans="1:13" ht="20.25" x14ac:dyDescent="0.3">
      <c r="A51" s="5"/>
      <c r="B51" s="60" t="s">
        <v>40</v>
      </c>
      <c r="C51" s="60"/>
      <c r="D51" s="49">
        <v>142365857</v>
      </c>
      <c r="E51" s="5"/>
      <c r="F51" s="4"/>
      <c r="G51" s="4"/>
      <c r="H51" s="4"/>
      <c r="I51" s="4"/>
      <c r="J51" s="4"/>
      <c r="K51" s="4"/>
    </row>
    <row r="52" spans="1:13" ht="20.25" x14ac:dyDescent="0.3">
      <c r="A52" s="5"/>
      <c r="B52" s="57" t="s">
        <v>38</v>
      </c>
      <c r="C52" s="57"/>
      <c r="D52" s="49">
        <f>+'Resumen General Ingresos 2025'!B38+'Resumen General Ingresos 2025'!C38+'Resumen General Ingresos 2025'!F38</f>
        <v>39836492</v>
      </c>
      <c r="E52" s="5"/>
      <c r="F52" s="4"/>
      <c r="G52" s="4"/>
      <c r="H52" s="4"/>
      <c r="I52" s="4"/>
      <c r="J52" s="4"/>
      <c r="K52" s="4"/>
    </row>
    <row r="53" spans="1:13" ht="20.25" x14ac:dyDescent="0.3">
      <c r="A53" s="5"/>
      <c r="B53" s="56" t="s">
        <v>39</v>
      </c>
      <c r="C53" s="56"/>
      <c r="D53" s="50">
        <f>SUM(D50:D52)</f>
        <v>257269339</v>
      </c>
      <c r="E53" s="5"/>
      <c r="F53" s="4"/>
      <c r="G53" s="4"/>
      <c r="H53" s="4"/>
      <c r="I53" s="4"/>
      <c r="J53" s="4"/>
      <c r="K53" s="4"/>
    </row>
    <row r="54" spans="1:13" ht="20.25" x14ac:dyDescent="0.3">
      <c r="A54" s="5"/>
      <c r="B54" s="57" t="s">
        <v>41</v>
      </c>
      <c r="C54" s="57"/>
      <c r="D54" s="49">
        <v>123046687</v>
      </c>
      <c r="E54" s="5"/>
      <c r="F54" s="4"/>
      <c r="G54" s="4"/>
      <c r="H54" s="4"/>
      <c r="I54" s="4"/>
      <c r="J54" s="4"/>
      <c r="K54" s="4"/>
    </row>
    <row r="55" spans="1:13" ht="21.75" x14ac:dyDescent="0.4">
      <c r="A55" s="5"/>
      <c r="B55" s="57" t="s">
        <v>43</v>
      </c>
      <c r="C55" s="57"/>
      <c r="D55" s="70">
        <v>921535521</v>
      </c>
      <c r="E55" s="5"/>
      <c r="F55" s="51"/>
      <c r="G55" s="4"/>
      <c r="H55" s="4"/>
      <c r="I55" s="4"/>
      <c r="J55" s="4"/>
      <c r="K55" s="4"/>
    </row>
    <row r="56" spans="1:13" ht="20.25" x14ac:dyDescent="0.3">
      <c r="A56" s="5"/>
      <c r="B56" s="56" t="s">
        <v>42</v>
      </c>
      <c r="C56" s="56"/>
      <c r="D56" s="50">
        <f>SUM(D54:D55)</f>
        <v>1044582208</v>
      </c>
      <c r="E56" s="5"/>
      <c r="F56" s="4"/>
      <c r="G56" s="4"/>
      <c r="H56" s="4"/>
      <c r="I56" s="4"/>
      <c r="J56" s="4"/>
      <c r="K56" s="4"/>
    </row>
    <row r="57" spans="1:13" ht="20.25" x14ac:dyDescent="0.3">
      <c r="A57" s="5"/>
      <c r="B57" s="58" t="s">
        <v>44</v>
      </c>
      <c r="C57" s="58"/>
      <c r="D57" s="50">
        <f>+D53+D56</f>
        <v>1301851547</v>
      </c>
      <c r="E57" s="5"/>
      <c r="F57" s="4"/>
      <c r="G57" s="4"/>
      <c r="H57" s="4"/>
      <c r="I57" s="4"/>
      <c r="J57" s="4"/>
      <c r="K57" s="4"/>
    </row>
    <row r="58" spans="1:13" ht="20.25" x14ac:dyDescent="0.3">
      <c r="A58" s="5"/>
      <c r="B58" s="20"/>
      <c r="C58" s="20"/>
      <c r="D58" s="21"/>
      <c r="E58" s="5"/>
      <c r="F58" s="4"/>
      <c r="G58" s="4"/>
      <c r="H58" s="4"/>
      <c r="I58" s="4"/>
      <c r="J58" s="4"/>
      <c r="K58" s="4"/>
    </row>
    <row r="59" spans="1:13" ht="20.25" x14ac:dyDescent="0.3">
      <c r="A59" s="5"/>
      <c r="B59" s="20"/>
      <c r="C59" s="20"/>
      <c r="D59" s="21"/>
      <c r="E59" s="5"/>
      <c r="F59" s="4"/>
      <c r="G59" s="4"/>
      <c r="H59" s="4"/>
      <c r="I59" s="4"/>
      <c r="J59" s="4"/>
      <c r="K59" s="4"/>
    </row>
    <row r="60" spans="1:13" ht="20.25" x14ac:dyDescent="0.3">
      <c r="A60" s="5"/>
      <c r="B60" s="20"/>
      <c r="C60" s="20"/>
      <c r="D60" s="21"/>
      <c r="E60" s="5"/>
      <c r="F60" s="4"/>
      <c r="G60" s="4"/>
      <c r="H60" s="4"/>
      <c r="I60" s="4"/>
      <c r="J60" s="4"/>
      <c r="K60" s="4"/>
    </row>
    <row r="61" spans="1:13" ht="20.25" x14ac:dyDescent="0.3">
      <c r="A61" s="53"/>
      <c r="B61" s="53"/>
      <c r="C61" s="24"/>
      <c r="D61" s="24"/>
      <c r="E61" s="23"/>
      <c r="F61" s="54"/>
      <c r="G61" s="54"/>
      <c r="H61" s="54"/>
      <c r="I61" s="22"/>
      <c r="J61" s="55"/>
      <c r="K61" s="55"/>
      <c r="L61" s="55"/>
      <c r="M61" s="5"/>
    </row>
    <row r="62" spans="1:13" ht="15.75" customHeight="1" x14ac:dyDescent="0.25">
      <c r="A62" s="54"/>
      <c r="B62" s="54"/>
      <c r="C62" s="12"/>
      <c r="D62" s="12"/>
      <c r="E62" s="13"/>
      <c r="F62" s="54"/>
      <c r="G62" s="54"/>
      <c r="H62" s="54"/>
      <c r="I62" s="14"/>
      <c r="J62" s="55"/>
      <c r="K62" s="55"/>
      <c r="L62" s="55"/>
      <c r="M62" s="24"/>
    </row>
    <row r="63" spans="1:13" ht="20.25" x14ac:dyDescent="0.3">
      <c r="A63" s="9"/>
      <c r="B63" s="9"/>
      <c r="C63" s="9"/>
      <c r="D63" s="9"/>
      <c r="E63" s="9"/>
      <c r="F63" s="54"/>
      <c r="G63" s="54"/>
      <c r="H63" s="54"/>
      <c r="I63" s="4"/>
      <c r="J63" s="55"/>
      <c r="K63" s="55"/>
      <c r="L63" s="55"/>
      <c r="M63" s="24"/>
    </row>
    <row r="64" spans="1:13" ht="20.25" x14ac:dyDescent="0.3">
      <c r="A64" s="9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spans="1:13" ht="20.25" x14ac:dyDescent="0.3">
      <c r="A65" s="5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</row>
    <row r="66" spans="1:13" ht="20.25" x14ac:dyDescent="0.3">
      <c r="A66" s="5"/>
      <c r="B66" s="25"/>
      <c r="C66" s="25"/>
      <c r="D66" s="26"/>
      <c r="E66" s="27"/>
      <c r="F66" s="18"/>
      <c r="G66" s="18"/>
      <c r="H66" s="18"/>
      <c r="I66" s="18"/>
      <c r="J66" s="18"/>
      <c r="K66" s="18"/>
      <c r="L66" s="19"/>
      <c r="M66" s="19"/>
    </row>
    <row r="67" spans="1:13" ht="20.25" x14ac:dyDescent="0.3">
      <c r="A67" s="5"/>
      <c r="B67" s="25"/>
      <c r="C67" s="25"/>
      <c r="D67" s="26"/>
      <c r="E67" s="27"/>
      <c r="F67" s="18"/>
      <c r="G67" s="18"/>
      <c r="H67" s="18"/>
      <c r="I67" s="18"/>
      <c r="J67" s="18"/>
      <c r="K67" s="18"/>
      <c r="L67" s="19"/>
      <c r="M67" s="19"/>
    </row>
    <row r="68" spans="1:13" ht="20.25" x14ac:dyDescent="0.3">
      <c r="A68" s="5"/>
      <c r="B68" s="25"/>
      <c r="C68" s="25"/>
      <c r="D68" s="26"/>
      <c r="E68" s="27"/>
      <c r="F68" s="18"/>
      <c r="G68" s="18"/>
      <c r="H68" s="18"/>
      <c r="I68" s="18"/>
      <c r="J68" s="18"/>
      <c r="K68" s="18"/>
      <c r="L68" s="19"/>
      <c r="M68" s="19"/>
    </row>
    <row r="69" spans="1:13" ht="20.25" x14ac:dyDescent="0.3">
      <c r="A69" s="5"/>
      <c r="B69" s="20"/>
      <c r="C69" s="20"/>
      <c r="D69" s="21"/>
      <c r="E69" s="5"/>
      <c r="F69" s="4"/>
      <c r="G69" s="4"/>
      <c r="H69" s="4"/>
      <c r="I69" s="4"/>
      <c r="J69" s="4"/>
      <c r="K69" s="4"/>
    </row>
    <row r="70" spans="1:13" ht="20.25" x14ac:dyDescent="0.3">
      <c r="A70" s="5"/>
      <c r="B70" s="20"/>
      <c r="C70" s="20"/>
      <c r="D70" s="21"/>
      <c r="E70" s="5"/>
      <c r="F70" s="4"/>
      <c r="G70" s="4"/>
      <c r="H70" s="4"/>
      <c r="I70" s="4"/>
      <c r="J70" s="4"/>
      <c r="K70" s="4"/>
    </row>
    <row r="71" spans="1:13" ht="20.25" x14ac:dyDescent="0.3">
      <c r="A71" s="5"/>
      <c r="B71" s="20"/>
      <c r="C71" s="20"/>
      <c r="D71" s="21"/>
      <c r="E71" s="5"/>
      <c r="F71" s="4"/>
      <c r="G71" s="4"/>
      <c r="H71" s="4"/>
      <c r="I71" s="4"/>
      <c r="J71" s="4"/>
      <c r="K71" s="4"/>
    </row>
    <row r="72" spans="1:13" ht="20.25" x14ac:dyDescent="0.3">
      <c r="A72" s="5"/>
      <c r="B72" s="20"/>
      <c r="C72" s="20"/>
      <c r="D72" s="21"/>
      <c r="E72" s="5"/>
      <c r="F72" s="4"/>
      <c r="G72" s="4"/>
      <c r="H72" s="4"/>
      <c r="I72" s="4"/>
      <c r="J72" s="4"/>
      <c r="K72" s="4"/>
    </row>
    <row r="73" spans="1:13" ht="20.25" x14ac:dyDescent="0.3">
      <c r="A73" s="5"/>
      <c r="B73" s="20"/>
      <c r="C73" s="20"/>
      <c r="D73" s="8"/>
      <c r="E73" s="5"/>
      <c r="F73" s="4"/>
      <c r="G73" s="4"/>
      <c r="H73" s="4"/>
      <c r="I73" s="4"/>
      <c r="J73" s="4"/>
      <c r="K73" s="4"/>
    </row>
    <row r="74" spans="1:13" ht="20.25" x14ac:dyDescent="0.3">
      <c r="A74" s="5"/>
      <c r="B74" s="8"/>
      <c r="C74" s="8"/>
      <c r="E74" s="5"/>
      <c r="F74" s="4"/>
      <c r="G74" s="4"/>
      <c r="H74" s="4"/>
      <c r="I74" s="4"/>
      <c r="J74" s="4"/>
      <c r="K74" s="4"/>
    </row>
    <row r="75" spans="1:13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3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3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3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3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3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">
      <c r="A110" s="4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2">
      <c r="A111" s="4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2">
      <c r="A121" s="2"/>
    </row>
    <row r="122" spans="1:11" x14ac:dyDescent="0.2">
      <c r="A122" s="2"/>
    </row>
    <row r="451" spans="1:1" x14ac:dyDescent="0.2">
      <c r="A451" s="1">
        <v>0</v>
      </c>
    </row>
  </sheetData>
  <mergeCells count="43">
    <mergeCell ref="A1:A4"/>
    <mergeCell ref="L1:L4"/>
    <mergeCell ref="J3:K3"/>
    <mergeCell ref="A19:K19"/>
    <mergeCell ref="A20:K20"/>
    <mergeCell ref="H3:I3"/>
    <mergeCell ref="B2:D2"/>
    <mergeCell ref="B1:K1"/>
    <mergeCell ref="E3:G3"/>
    <mergeCell ref="B3:D3"/>
    <mergeCell ref="E2:G2"/>
    <mergeCell ref="H2:I2"/>
    <mergeCell ref="J2:K2"/>
    <mergeCell ref="L22:L25"/>
    <mergeCell ref="B22:K22"/>
    <mergeCell ref="A22:A25"/>
    <mergeCell ref="F42:H42"/>
    <mergeCell ref="B24:K24"/>
    <mergeCell ref="B23:K23"/>
    <mergeCell ref="A41:A44"/>
    <mergeCell ref="B41:D41"/>
    <mergeCell ref="B52:C52"/>
    <mergeCell ref="B54:C54"/>
    <mergeCell ref="B57:C57"/>
    <mergeCell ref="E41:E44"/>
    <mergeCell ref="B42:D42"/>
    <mergeCell ref="B43:D43"/>
    <mergeCell ref="B50:C50"/>
    <mergeCell ref="B51:C51"/>
    <mergeCell ref="B53:C53"/>
    <mergeCell ref="A47:D47"/>
    <mergeCell ref="A48:D48"/>
    <mergeCell ref="B49:D49"/>
    <mergeCell ref="J63:L63"/>
    <mergeCell ref="F63:H63"/>
    <mergeCell ref="A62:B62"/>
    <mergeCell ref="B56:C56"/>
    <mergeCell ref="B55:C55"/>
    <mergeCell ref="A61:B61"/>
    <mergeCell ref="F61:H61"/>
    <mergeCell ref="J61:L61"/>
    <mergeCell ref="F62:H62"/>
    <mergeCell ref="J62:L62"/>
  </mergeCells>
  <phoneticPr fontId="14" type="noConversion"/>
  <printOptions horizontalCentered="1"/>
  <pageMargins left="0" right="0" top="0.39370078740157499" bottom="0.39370078740157499" header="0.511811023622047" footer="0.31496062992126"/>
  <pageSetup scale="40" orientation="landscape" r:id="rId1"/>
  <headerFooter alignWithMargins="0">
    <oddFooter>&amp;LJlópez&amp;F&amp;D]</oddFooter>
  </headerFooter>
  <rowBreaks count="1" manualBreakCount="1">
    <brk id="3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 General Ingresos 2025</vt:lpstr>
      <vt:lpstr>'Resumen General Ingresos 2025'!Área_de_impresión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Encnormal</dc:creator>
  <cp:lastModifiedBy>Bethania Espinal</cp:lastModifiedBy>
  <cp:lastPrinted>2025-11-14T14:29:24Z</cp:lastPrinted>
  <dcterms:created xsi:type="dcterms:W3CDTF">2005-03-02T13:47:17Z</dcterms:created>
  <dcterms:modified xsi:type="dcterms:W3CDTF">2025-11-14T17:22:47Z</dcterms:modified>
</cp:coreProperties>
</file>