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2760" yWindow="32760" windowWidth="20490" windowHeight="5985" tabRatio="960"/>
  </bookViews>
  <sheets>
    <sheet name="Resumen General Ingresos" sheetId="17" r:id="rId1"/>
  </sheets>
  <externalReferences>
    <externalReference r:id="rId2"/>
  </externalReferences>
  <definedNames>
    <definedName name="_xlnm.Print_Area" localSheetId="0">'Resumen General Ingresos'!$A$1:$L$72</definedName>
  </definedNames>
  <calcPr calcId="144525"/>
</workbook>
</file>

<file path=xl/calcChain.xml><?xml version="1.0" encoding="utf-8"?>
<calcChain xmlns="http://schemas.openxmlformats.org/spreadsheetml/2006/main">
  <c r="D56" i="17" l="1"/>
  <c r="I13" i="17"/>
  <c r="I25" i="17" s="1"/>
  <c r="I15" i="17"/>
  <c r="I14" i="17"/>
  <c r="C25" i="17"/>
  <c r="E25" i="17"/>
  <c r="F25" i="17"/>
  <c r="H25" i="17"/>
  <c r="J25" i="17"/>
  <c r="B25" i="17"/>
  <c r="G15" i="17"/>
  <c r="D15" i="17"/>
  <c r="L15" i="17" s="1"/>
  <c r="D14" i="17"/>
  <c r="L14" i="17" s="1"/>
  <c r="K16" i="17"/>
  <c r="K17" i="17"/>
  <c r="K18" i="17"/>
  <c r="L18" i="17" s="1"/>
  <c r="K19" i="17"/>
  <c r="K20" i="17"/>
  <c r="K21" i="17"/>
  <c r="K22" i="17"/>
  <c r="K25" i="17"/>
  <c r="K23" i="17"/>
  <c r="K24" i="17"/>
  <c r="I16" i="17"/>
  <c r="I17" i="17"/>
  <c r="I18" i="17"/>
  <c r="I19" i="17"/>
  <c r="L19" i="17"/>
  <c r="I20" i="17"/>
  <c r="I21" i="17"/>
  <c r="L21" i="17"/>
  <c r="I22" i="17"/>
  <c r="L22" i="17" s="1"/>
  <c r="I23" i="17"/>
  <c r="I24" i="17"/>
  <c r="G16" i="17"/>
  <c r="L16" i="17" s="1"/>
  <c r="G17" i="17"/>
  <c r="L17" i="17" s="1"/>
  <c r="G18" i="17"/>
  <c r="G19" i="17"/>
  <c r="G20" i="17"/>
  <c r="G21" i="17"/>
  <c r="G22" i="17"/>
  <c r="G23" i="17"/>
  <c r="L23" i="17" s="1"/>
  <c r="G24" i="17"/>
  <c r="L24" i="17"/>
  <c r="D17" i="17"/>
  <c r="D18" i="17"/>
  <c r="D19" i="17"/>
  <c r="D20" i="17"/>
  <c r="D21" i="17"/>
  <c r="D22" i="17"/>
  <c r="D23" i="17"/>
  <c r="D24" i="17"/>
  <c r="G13" i="17"/>
  <c r="L13" i="17" s="1"/>
  <c r="D13" i="17"/>
  <c r="M29" i="17"/>
  <c r="G14" i="17"/>
  <c r="L20" i="17"/>
  <c r="D55" i="17"/>
  <c r="D57" i="17"/>
  <c r="L25" i="17" l="1"/>
  <c r="G25" i="17"/>
  <c r="D25" i="17"/>
</calcChain>
</file>

<file path=xl/sharedStrings.xml><?xml version="1.0" encoding="utf-8"?>
<sst xmlns="http://schemas.openxmlformats.org/spreadsheetml/2006/main" count="55" uniqueCount="45">
  <si>
    <t>TOTAL</t>
  </si>
  <si>
    <t>MESES</t>
  </si>
  <si>
    <t>ENERO</t>
  </si>
  <si>
    <t>MARZO</t>
  </si>
  <si>
    <t>FEBRERO</t>
  </si>
  <si>
    <t>ABRIL</t>
  </si>
  <si>
    <t>MAYO</t>
  </si>
  <si>
    <t>JUNIO</t>
  </si>
  <si>
    <t>JULIO</t>
  </si>
  <si>
    <t>SEPTIEMBRE</t>
  </si>
  <si>
    <t>NOVIEMBRE</t>
  </si>
  <si>
    <t>DICIEMBRE</t>
  </si>
  <si>
    <t>(EN RD$ Y US$)</t>
  </si>
  <si>
    <t>DIRECCIÓN GENERAL DE PASAPORTES</t>
  </si>
  <si>
    <t>EQUIVALENTES               US$ / RD$</t>
  </si>
  <si>
    <t>TOTAL GENERAL</t>
  </si>
  <si>
    <t xml:space="preserve">OCTUBRE   </t>
  </si>
  <si>
    <t>240-015423-0</t>
  </si>
  <si>
    <t>CUENTAS RECAUDADORAS</t>
  </si>
  <si>
    <t>AGOSTO</t>
  </si>
  <si>
    <t>US$ DOLLAR</t>
  </si>
  <si>
    <t>EQUIVALENTES US$ / RD$</t>
  </si>
  <si>
    <t>COBROS CON TARJETA DE CREDITO</t>
  </si>
  <si>
    <t>CUENTA UNICA TESORERIA NACIONAL</t>
  </si>
  <si>
    <t>RECAUDACION  IMPUESTOS</t>
  </si>
  <si>
    <t>USD DOLLAR</t>
  </si>
  <si>
    <t>010-250837-2</t>
  </si>
  <si>
    <t>DIVISION DE TESORERIA (SECCION DE INGRESOS)</t>
  </si>
  <si>
    <t xml:space="preserve">REPORTE DE RECAUDACIONES </t>
  </si>
  <si>
    <t>DEPARTAMENTO FINANCIERO</t>
  </si>
  <si>
    <t>ENERO - DICIEMRE 2025</t>
  </si>
  <si>
    <t>COLECTORA BANCO DE RESERVAS</t>
  </si>
  <si>
    <t>010-251875-0 (010-249550-5)</t>
  </si>
  <si>
    <t>TOTAL CUENTA COLECTORA</t>
  </si>
  <si>
    <t>CUENTA US$ - LIBRETAS</t>
  </si>
  <si>
    <t>CUENTA US$ - SERVICIOS</t>
  </si>
  <si>
    <t>TOTAL CUENTA CUT</t>
  </si>
  <si>
    <t>314-000015-4</t>
  </si>
  <si>
    <t>Nota 03:  Favor tomar otra de que los valores reflejados en Tarjeta de Crédito reportados por las Oficinas Provinciales y Sede Central están presentados en montos Brutos.  (Sin aplicar el descuento del 2.35% de descuento).</t>
  </si>
  <si>
    <t>Nota 01:  Tasa de conversión Cuenta en Dólares No. 010-250837-2 Enero - Diciembre 2025 del Sistema de Información de la Gestión Financiera (SIGEF). (Enero $61.96; Febrero $62.52; Marzo  $63.48).</t>
  </si>
  <si>
    <t>Nota 02:  Tasa de conversión Cuenta en Dólares No. 314-000015-4 Enero - Diciembre 2025 de los Movimientos Financieros en Libro, Sistema de Información de la Gestión Financiera. (Enero $10,813,245.84; Febrero $6,215,289.74; Marzo $22,567,358.69).</t>
  </si>
  <si>
    <t>Otros Ingresos</t>
  </si>
  <si>
    <t>Ingresos Cuenta CUT Año 2025 (Enero - Diciembre)</t>
  </si>
  <si>
    <t>Otros Ingresos Enero - Diciembre Año 2025</t>
  </si>
  <si>
    <t xml:space="preserve">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</si>
</sst>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71" formatCode="_-* #,##0.00_-;\-* #,##0.00_-;_-* &quot;-&quot;??_-;_-@_-"/>
    <numFmt numFmtId="177" formatCode="_(&quot;RD$&quot;* #,##0.00_);_(&quot;RD$&quot;* \(#,##0.00\);_(&quot;RD$&quot;* &quot;-&quot;??_);_(@_)"/>
    <numFmt numFmtId="185" formatCode="_-* #,##0.00\ _€_-;\-* #,##0.00\ _€_-;_-* &quot;-&quot;??\ _€_-;_-@_-"/>
    <numFmt numFmtId="191" formatCode="_([$€]* #,##0.00_);_([$€]* \(#,##0.00\);_([$€]* &quot;-&quot;??_);_(@_)"/>
  </numFmts>
  <fonts count="27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1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22"/>
      <color indexed="8"/>
      <name val="Arial"/>
      <family val="2"/>
    </font>
    <font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</font>
    <font>
      <b/>
      <sz val="16"/>
      <name val="Arial"/>
      <family val="2"/>
    </font>
    <font>
      <b/>
      <sz val="22"/>
      <color rgb="FFFF0000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u/>
      <sz val="14"/>
      <color theme="1"/>
      <name val="Arial"/>
      <family val="2"/>
    </font>
    <font>
      <b/>
      <sz val="16"/>
      <color rgb="FFFF0000"/>
      <name val="Arial"/>
      <family val="2"/>
    </font>
    <font>
      <b/>
      <u val="singleAccounting"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191" fontId="1" fillId="0" borderId="0" applyFont="0" applyFill="0" applyBorder="0" applyAlignment="0" applyProtection="0"/>
    <xf numFmtId="19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18" fillId="0" borderId="0" applyFont="0" applyFill="0" applyBorder="0" applyAlignment="0" applyProtection="0"/>
  </cellStyleXfs>
  <cellXfs count="105">
    <xf numFmtId="0" fontId="0" fillId="0" borderId="0" xfId="0"/>
    <xf numFmtId="185" fontId="2" fillId="0" borderId="0" xfId="0" applyNumberFormat="1" applyFont="1"/>
    <xf numFmtId="185" fontId="3" fillId="0" borderId="0" xfId="0" applyNumberFormat="1" applyFont="1"/>
    <xf numFmtId="185" fontId="4" fillId="0" borderId="0" xfId="0" applyNumberFormat="1" applyFont="1" applyBorder="1" applyAlignment="1">
      <alignment horizontal="center"/>
    </xf>
    <xf numFmtId="185" fontId="5" fillId="0" borderId="0" xfId="0" applyNumberFormat="1" applyFont="1"/>
    <xf numFmtId="185" fontId="6" fillId="0" borderId="0" xfId="0" applyNumberFormat="1" applyFont="1" applyBorder="1" applyAlignment="1">
      <alignment horizontal="center"/>
    </xf>
    <xf numFmtId="185" fontId="10" fillId="0" borderId="0" xfId="0" applyNumberFormat="1" applyFont="1" applyBorder="1"/>
    <xf numFmtId="0" fontId="9" fillId="2" borderId="1" xfId="0" applyFont="1" applyFill="1" applyBorder="1" applyAlignment="1"/>
    <xf numFmtId="0" fontId="7" fillId="0" borderId="0" xfId="0" applyFont="1" applyAlignment="1">
      <alignment horizontal="center"/>
    </xf>
    <xf numFmtId="185" fontId="12" fillId="0" borderId="0" xfId="0" applyNumberFormat="1" applyFont="1"/>
    <xf numFmtId="185" fontId="13" fillId="0" borderId="0" xfId="0" applyNumberFormat="1" applyFont="1" applyBorder="1"/>
    <xf numFmtId="185" fontId="20" fillId="0" borderId="0" xfId="0" applyNumberFormat="1" applyFont="1"/>
    <xf numFmtId="185" fontId="7" fillId="0" borderId="0" xfId="0" applyNumberFormat="1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8" fillId="2" borderId="6" xfId="0" applyFont="1" applyFill="1" applyBorder="1" applyAlignment="1">
      <alignment horizontal="center"/>
    </xf>
    <xf numFmtId="0" fontId="4" fillId="0" borderId="0" xfId="0" applyFont="1" applyBorder="1" applyAlignment="1"/>
    <xf numFmtId="185" fontId="15" fillId="0" borderId="0" xfId="0" applyNumberFormat="1" applyFont="1"/>
    <xf numFmtId="171" fontId="4" fillId="0" borderId="0" xfId="0" applyNumberFormat="1" applyFont="1" applyAlignment="1"/>
    <xf numFmtId="0" fontId="4" fillId="0" borderId="0" xfId="0" applyFont="1" applyBorder="1" applyAlignment="1">
      <alignment horizontal="center"/>
    </xf>
    <xf numFmtId="185" fontId="9" fillId="0" borderId="0" xfId="0" applyNumberFormat="1" applyFont="1" applyBorder="1" applyAlignment="1"/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justify"/>
    </xf>
    <xf numFmtId="0" fontId="4" fillId="3" borderId="10" xfId="0" applyFont="1" applyFill="1" applyBorder="1" applyAlignment="1">
      <alignment horizontal="justify"/>
    </xf>
    <xf numFmtId="0" fontId="4" fillId="3" borderId="8" xfId="0" applyFont="1" applyFill="1" applyBorder="1" applyAlignment="1">
      <alignment horizontal="center"/>
    </xf>
    <xf numFmtId="43" fontId="21" fillId="0" borderId="11" xfId="3" applyFont="1" applyFill="1" applyBorder="1" applyAlignment="1" applyProtection="1"/>
    <xf numFmtId="43" fontId="21" fillId="0" borderId="12" xfId="3" applyFont="1" applyFill="1" applyBorder="1" applyAlignment="1" applyProtection="1"/>
    <xf numFmtId="43" fontId="21" fillId="0" borderId="13" xfId="3" applyFont="1" applyFill="1" applyBorder="1" applyAlignment="1" applyProtection="1"/>
    <xf numFmtId="43" fontId="21" fillId="0" borderId="14" xfId="3" applyFont="1" applyFill="1" applyBorder="1" applyAlignment="1" applyProtection="1"/>
    <xf numFmtId="43" fontId="11" fillId="0" borderId="13" xfId="3" applyFont="1" applyFill="1" applyBorder="1" applyAlignment="1" applyProtection="1"/>
    <xf numFmtId="43" fontId="11" fillId="0" borderId="15" xfId="3" applyFont="1" applyFill="1" applyBorder="1" applyAlignment="1" applyProtection="1"/>
    <xf numFmtId="43" fontId="14" fillId="0" borderId="16" xfId="3" applyFont="1" applyFill="1" applyBorder="1" applyAlignment="1" applyProtection="1"/>
    <xf numFmtId="43" fontId="11" fillId="0" borderId="17" xfId="3" applyFont="1" applyFill="1" applyBorder="1" applyAlignment="1" applyProtection="1"/>
    <xf numFmtId="43" fontId="21" fillId="0" borderId="18" xfId="3" applyFont="1" applyFill="1" applyBorder="1" applyAlignment="1" applyProtection="1"/>
    <xf numFmtId="43" fontId="21" fillId="0" borderId="4" xfId="3" applyFont="1" applyFill="1" applyBorder="1" applyAlignment="1" applyProtection="1"/>
    <xf numFmtId="43" fontId="11" fillId="0" borderId="11" xfId="3" applyFont="1" applyFill="1" applyBorder="1" applyAlignment="1" applyProtection="1"/>
    <xf numFmtId="43" fontId="14" fillId="0" borderId="11" xfId="3" applyFont="1" applyFill="1" applyBorder="1" applyAlignment="1" applyProtection="1"/>
    <xf numFmtId="43" fontId="11" fillId="0" borderId="4" xfId="3" applyFont="1" applyFill="1" applyBorder="1" applyAlignment="1" applyProtection="1"/>
    <xf numFmtId="43" fontId="21" fillId="0" borderId="11" xfId="3" applyFont="1" applyFill="1" applyBorder="1" applyAlignment="1" applyProtection="1">
      <alignment horizontal="left" indent="1"/>
    </xf>
    <xf numFmtId="43" fontId="22" fillId="0" borderId="19" xfId="3" applyFont="1" applyBorder="1"/>
    <xf numFmtId="43" fontId="23" fillId="0" borderId="20" xfId="3" applyFont="1" applyBorder="1"/>
    <xf numFmtId="43" fontId="11" fillId="0" borderId="21" xfId="3" applyFont="1" applyFill="1" applyBorder="1" applyAlignment="1" applyProtection="1"/>
    <xf numFmtId="43" fontId="11" fillId="0" borderId="22" xfId="3" applyFont="1" applyFill="1" applyBorder="1" applyAlignment="1" applyProtection="1"/>
    <xf numFmtId="43" fontId="22" fillId="0" borderId="0" xfId="0" applyNumberFormat="1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171" fontId="4" fillId="0" borderId="0" xfId="0" applyNumberFormat="1" applyFont="1" applyBorder="1" applyAlignment="1"/>
    <xf numFmtId="185" fontId="16" fillId="0" borderId="0" xfId="0" applyNumberFormat="1" applyFont="1" applyBorder="1" applyAlignment="1"/>
    <xf numFmtId="185" fontId="2" fillId="0" borderId="0" xfId="0" applyNumberFormat="1" applyFont="1" applyAlignment="1">
      <alignment horizontal="center"/>
    </xf>
    <xf numFmtId="0" fontId="22" fillId="0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justify"/>
    </xf>
    <xf numFmtId="185" fontId="11" fillId="0" borderId="0" xfId="0" applyNumberFormat="1" applyFont="1"/>
    <xf numFmtId="0" fontId="8" fillId="3" borderId="26" xfId="0" applyFont="1" applyFill="1" applyBorder="1"/>
    <xf numFmtId="0" fontId="8" fillId="3" borderId="10" xfId="0" applyFont="1" applyFill="1" applyBorder="1"/>
    <xf numFmtId="0" fontId="8" fillId="3" borderId="27" xfId="0" applyFont="1" applyFill="1" applyBorder="1"/>
    <xf numFmtId="0" fontId="4" fillId="3" borderId="24" xfId="0" applyFont="1" applyFill="1" applyBorder="1"/>
    <xf numFmtId="0" fontId="4" fillId="3" borderId="23" xfId="0" applyFont="1" applyFill="1" applyBorder="1"/>
    <xf numFmtId="0" fontId="4" fillId="3" borderId="25" xfId="0" applyFont="1" applyFill="1" applyBorder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9" xfId="0" applyFont="1" applyFill="1" applyBorder="1"/>
    <xf numFmtId="43" fontId="22" fillId="0" borderId="32" xfId="4" applyFont="1" applyBorder="1"/>
    <xf numFmtId="43" fontId="22" fillId="0" borderId="19" xfId="4" applyFont="1" applyBorder="1"/>
    <xf numFmtId="43" fontId="23" fillId="0" borderId="20" xfId="4" applyFont="1" applyBorder="1"/>
    <xf numFmtId="0" fontId="9" fillId="2" borderId="1" xfId="0" applyFont="1" applyFill="1" applyBorder="1"/>
    <xf numFmtId="185" fontId="10" fillId="0" borderId="0" xfId="0" applyNumberFormat="1" applyFont="1"/>
    <xf numFmtId="185" fontId="13" fillId="0" borderId="0" xfId="0" applyNumberFormat="1" applyFont="1"/>
    <xf numFmtId="185" fontId="7" fillId="0" borderId="0" xfId="0" applyNumberFormat="1" applyFont="1"/>
    <xf numFmtId="171" fontId="4" fillId="0" borderId="0" xfId="0" applyNumberFormat="1" applyFont="1"/>
    <xf numFmtId="0" fontId="22" fillId="0" borderId="0" xfId="0" applyFont="1" applyAlignment="1">
      <alignment horizontal="left" wrapText="1"/>
    </xf>
    <xf numFmtId="43" fontId="25" fillId="0" borderId="0" xfId="4" applyFont="1" applyAlignment="1">
      <alignment wrapText="1"/>
    </xf>
    <xf numFmtId="43" fontId="23" fillId="5" borderId="25" xfId="4" applyFont="1" applyFill="1" applyBorder="1" applyAlignment="1">
      <alignment wrapText="1"/>
    </xf>
    <xf numFmtId="43" fontId="22" fillId="5" borderId="33" xfId="4" applyFont="1" applyFill="1" applyBorder="1" applyAlignment="1">
      <alignment horizontal="left"/>
    </xf>
    <xf numFmtId="43" fontId="23" fillId="5" borderId="0" xfId="4" applyFont="1" applyFill="1" applyBorder="1" applyAlignment="1">
      <alignment horizontal="center" wrapText="1"/>
    </xf>
    <xf numFmtId="43" fontId="26" fillId="5" borderId="34" xfId="4" applyFont="1" applyFill="1" applyBorder="1" applyAlignment="1">
      <alignment horizontal="left" wrapText="1"/>
    </xf>
    <xf numFmtId="43" fontId="23" fillId="5" borderId="28" xfId="4" applyFont="1" applyFill="1" applyBorder="1" applyAlignment="1">
      <alignment horizontal="left" wrapText="1"/>
    </xf>
    <xf numFmtId="43" fontId="21" fillId="5" borderId="29" xfId="4" applyFont="1" applyFill="1" applyBorder="1" applyAlignment="1">
      <alignment horizontal="left" wrapText="1"/>
    </xf>
    <xf numFmtId="43" fontId="23" fillId="5" borderId="9" xfId="4" applyFont="1" applyFill="1" applyBorder="1" applyAlignment="1">
      <alignment horizontal="left" wrapText="1"/>
    </xf>
    <xf numFmtId="0" fontId="4" fillId="3" borderId="30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0" borderId="0" xfId="0" applyFont="1" applyAlignment="1">
      <alignment horizontal="justify" wrapText="1"/>
    </xf>
    <xf numFmtId="0" fontId="22" fillId="0" borderId="0" xfId="0" applyFont="1" applyAlignment="1">
      <alignment horizontal="left" wrapText="1"/>
    </xf>
    <xf numFmtId="43" fontId="19" fillId="4" borderId="26" xfId="4" applyFont="1" applyFill="1" applyBorder="1" applyAlignment="1">
      <alignment horizontal="center" wrapText="1"/>
    </xf>
    <xf numFmtId="43" fontId="19" fillId="4" borderId="10" xfId="4" applyFont="1" applyFill="1" applyBorder="1" applyAlignment="1">
      <alignment horizontal="center" wrapText="1"/>
    </xf>
    <xf numFmtId="43" fontId="19" fillId="4" borderId="27" xfId="4" applyFont="1" applyFill="1" applyBorder="1" applyAlignment="1">
      <alignment horizontal="center" wrapText="1"/>
    </xf>
    <xf numFmtId="43" fontId="23" fillId="5" borderId="24" xfId="4" applyFont="1" applyFill="1" applyBorder="1" applyAlignment="1">
      <alignment horizontal="left" wrapText="1"/>
    </xf>
    <xf numFmtId="43" fontId="23" fillId="5" borderId="23" xfId="4" applyFont="1" applyFill="1" applyBorder="1" applyAlignment="1">
      <alignment horizontal="left" wrapText="1"/>
    </xf>
    <xf numFmtId="0" fontId="4" fillId="3" borderId="28" xfId="0" applyFont="1" applyFill="1" applyBorder="1" applyAlignment="1">
      <alignment horizontal="center" wrapText="1"/>
    </xf>
    <xf numFmtId="0" fontId="4" fillId="3" borderId="29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185" fontId="6" fillId="0" borderId="0" xfId="0" applyNumberFormat="1" applyFont="1" applyBorder="1" applyAlignment="1">
      <alignment horizontal="center"/>
    </xf>
    <xf numFmtId="185" fontId="9" fillId="0" borderId="0" xfId="0" applyNumberFormat="1" applyFont="1" applyBorder="1" applyAlignment="1">
      <alignment horizontal="center"/>
    </xf>
  </cellXfs>
  <cellStyles count="6">
    <cellStyle name="Euro" xfId="1"/>
    <cellStyle name="Euro 2" xfId="2"/>
    <cellStyle name="Millares" xfId="3" builtinId="3"/>
    <cellStyle name="Millares 2" xfId="4"/>
    <cellStyle name="Moneda 2" xfId="5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1</xdr:col>
      <xdr:colOff>142875</xdr:colOff>
      <xdr:row>4</xdr:row>
      <xdr:rowOff>276225</xdr:rowOff>
    </xdr:to>
    <xdr:pic>
      <xdr:nvPicPr>
        <xdr:cNvPr id="10968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58115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3.17.0.176\DOCUMENTOS%20OAI%20al%202024\ARCHIVO%20DIGITAL%20OAI-ACTUAL\OAI.4.%20ARCHIVO%20DIGITAL%20DOCUMENTOS%20CONTENIDOS%20EN%20EL%20SUB%20PORTAL%20DE%20TRANSPARENCIA\OAI.4.8..%20ESTADISTICAS%20INSTITUCIONALES\RECAUDACIONES\A&#209;O%202025\Recaudaciones%20marzo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General Ingresos"/>
      <sheetName val="Resumen Gen. Otros Ingresos"/>
      <sheetName val="Resumen General Ingresos (2)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0000"/>
  </sheetPr>
  <dimension ref="A1:W419"/>
  <sheetViews>
    <sheetView tabSelected="1" view="pageBreakPreview" zoomScale="50" zoomScaleNormal="100" zoomScaleSheetLayoutView="50" workbookViewId="0">
      <selection activeCell="C31" sqref="C31"/>
    </sheetView>
  </sheetViews>
  <sheetFormatPr baseColWidth="10" defaultRowHeight="12.75" x14ac:dyDescent="0.2"/>
  <cols>
    <col min="1" max="1" width="30.85546875" style="1" customWidth="1"/>
    <col min="2" max="2" width="29" style="1" customWidth="1"/>
    <col min="3" max="3" width="27.7109375" style="1" customWidth="1"/>
    <col min="4" max="4" width="25.42578125" style="1" customWidth="1"/>
    <col min="5" max="5" width="30" style="1" customWidth="1"/>
    <col min="6" max="6" width="29.140625" style="1" customWidth="1"/>
    <col min="7" max="7" width="29.42578125" style="1" customWidth="1"/>
    <col min="8" max="8" width="26.5703125" style="1" customWidth="1"/>
    <col min="9" max="9" width="31.28515625" style="1" customWidth="1"/>
    <col min="10" max="10" width="33.28515625" style="1" customWidth="1"/>
    <col min="11" max="11" width="24.7109375" style="1" customWidth="1"/>
    <col min="12" max="12" width="25.7109375" style="1" customWidth="1"/>
    <col min="13" max="13" width="31.85546875" style="1" customWidth="1"/>
    <col min="14" max="14" width="25.5703125" style="1" bestFit="1" customWidth="1"/>
    <col min="15" max="15" width="11.140625" style="1" bestFit="1" customWidth="1"/>
    <col min="16" max="16" width="23.85546875" style="1" bestFit="1" customWidth="1"/>
    <col min="17" max="17" width="25.5703125" style="1" bestFit="1" customWidth="1"/>
    <col min="18" max="18" width="16.5703125" style="1" bestFit="1" customWidth="1"/>
    <col min="19" max="19" width="22.28515625" style="1" bestFit="1" customWidth="1"/>
    <col min="20" max="20" width="23.85546875" style="1" bestFit="1" customWidth="1"/>
    <col min="21" max="21" width="19.85546875" style="1" bestFit="1" customWidth="1"/>
    <col min="22" max="22" width="23.85546875" style="1" bestFit="1" customWidth="1"/>
    <col min="23" max="23" width="25.5703125" style="1" bestFit="1" customWidth="1"/>
    <col min="24" max="16384" width="11.42578125" style="1"/>
  </cols>
  <sheetData>
    <row r="1" spans="1:20" ht="24.95" customHeight="1" x14ac:dyDescent="0.4">
      <c r="A1" s="103" t="s">
        <v>13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20" ht="26.25" customHeight="1" x14ac:dyDescent="0.4">
      <c r="A2" s="104" t="s">
        <v>29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20" ht="24.95" customHeight="1" x14ac:dyDescent="0.4">
      <c r="A3" s="104" t="s">
        <v>27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20" ht="24.95" customHeight="1" x14ac:dyDescent="0.4">
      <c r="A4" s="104" t="s">
        <v>28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22"/>
      <c r="N4" s="22"/>
      <c r="O4" s="22"/>
      <c r="P4" s="22"/>
      <c r="Q4" s="22"/>
      <c r="R4" s="22"/>
      <c r="S4" s="22"/>
      <c r="T4" s="22"/>
    </row>
    <row r="5" spans="1:20" ht="24.95" customHeight="1" x14ac:dyDescent="0.4">
      <c r="A5" s="104" t="s">
        <v>30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20" ht="24.95" customHeight="1" x14ac:dyDescent="0.4">
      <c r="A6" s="104" t="s">
        <v>12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1:20" ht="0.75" customHeight="1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20" ht="3" customHeight="1" thickBot="1" x14ac:dyDescent="0.3">
      <c r="A8" s="3"/>
      <c r="B8" s="3"/>
      <c r="C8" s="3"/>
      <c r="D8" s="3"/>
      <c r="E8" s="3"/>
      <c r="F8" s="3"/>
      <c r="G8" s="3"/>
      <c r="H8" s="4"/>
      <c r="I8" s="4"/>
      <c r="J8" s="4"/>
      <c r="K8" s="4"/>
    </row>
    <row r="9" spans="1:20" ht="31.5" customHeight="1" thickBot="1" x14ac:dyDescent="0.35">
      <c r="A9" s="81" t="s">
        <v>1</v>
      </c>
      <c r="B9" s="99" t="s">
        <v>18</v>
      </c>
      <c r="C9" s="100"/>
      <c r="D9" s="100"/>
      <c r="E9" s="100"/>
      <c r="F9" s="100"/>
      <c r="G9" s="100"/>
      <c r="H9" s="100"/>
      <c r="I9" s="100"/>
      <c r="J9" s="100"/>
      <c r="K9" s="101"/>
      <c r="L9" s="81" t="s">
        <v>15</v>
      </c>
    </row>
    <row r="10" spans="1:20" ht="38.25" customHeight="1" x14ac:dyDescent="0.25">
      <c r="A10" s="82"/>
      <c r="B10" s="94" t="s">
        <v>31</v>
      </c>
      <c r="C10" s="95"/>
      <c r="D10" s="96"/>
      <c r="E10" s="94" t="s">
        <v>23</v>
      </c>
      <c r="F10" s="95"/>
      <c r="G10" s="96"/>
      <c r="H10" s="94" t="s">
        <v>34</v>
      </c>
      <c r="I10" s="96"/>
      <c r="J10" s="94" t="s">
        <v>35</v>
      </c>
      <c r="K10" s="96"/>
      <c r="L10" s="82"/>
    </row>
    <row r="11" spans="1:20" ht="21.75" customHeight="1" thickBot="1" x14ac:dyDescent="0.3">
      <c r="A11" s="82"/>
      <c r="B11" s="91" t="s">
        <v>32</v>
      </c>
      <c r="C11" s="92"/>
      <c r="D11" s="93"/>
      <c r="E11" s="97" t="s">
        <v>17</v>
      </c>
      <c r="F11" s="102"/>
      <c r="G11" s="98"/>
      <c r="H11" s="97" t="s">
        <v>26</v>
      </c>
      <c r="I11" s="98"/>
      <c r="J11" s="97" t="s">
        <v>37</v>
      </c>
      <c r="K11" s="98"/>
      <c r="L11" s="82"/>
    </row>
    <row r="12" spans="1:20" ht="69" customHeight="1" thickBot="1" x14ac:dyDescent="0.3">
      <c r="A12" s="83"/>
      <c r="B12" s="23" t="s">
        <v>24</v>
      </c>
      <c r="C12" s="24" t="s">
        <v>22</v>
      </c>
      <c r="D12" s="24" t="s">
        <v>33</v>
      </c>
      <c r="E12" s="23" t="s">
        <v>24</v>
      </c>
      <c r="F12" s="24" t="s">
        <v>22</v>
      </c>
      <c r="G12" s="24" t="s">
        <v>36</v>
      </c>
      <c r="H12" s="24" t="s">
        <v>25</v>
      </c>
      <c r="I12" s="26" t="s">
        <v>14</v>
      </c>
      <c r="J12" s="27" t="s">
        <v>20</v>
      </c>
      <c r="K12" s="25" t="s">
        <v>21</v>
      </c>
      <c r="L12" s="83"/>
    </row>
    <row r="13" spans="1:20" ht="50.1" customHeight="1" x14ac:dyDescent="0.3">
      <c r="A13" s="13" t="s">
        <v>2</v>
      </c>
      <c r="B13" s="28">
        <v>60472390</v>
      </c>
      <c r="C13" s="29">
        <v>112590.36</v>
      </c>
      <c r="D13" s="30">
        <f>+B13+C13</f>
        <v>60584980.359999999</v>
      </c>
      <c r="E13" s="31">
        <v>6355550</v>
      </c>
      <c r="F13" s="29">
        <v>3505330.8</v>
      </c>
      <c r="G13" s="44">
        <f>+F13+E13</f>
        <v>9860880.8000000007</v>
      </c>
      <c r="H13" s="31">
        <v>159324.79999999999</v>
      </c>
      <c r="I13" s="32">
        <f>+H13*61.96</f>
        <v>9871764.6079999991</v>
      </c>
      <c r="J13" s="33">
        <v>176775.02</v>
      </c>
      <c r="K13" s="34">
        <v>10813245.84</v>
      </c>
      <c r="L13" s="35">
        <f>+D13+G13+I13+K13</f>
        <v>91130871.607999995</v>
      </c>
      <c r="M13" s="9"/>
    </row>
    <row r="14" spans="1:20" ht="50.1" customHeight="1" x14ac:dyDescent="0.4">
      <c r="A14" s="14" t="s">
        <v>4</v>
      </c>
      <c r="B14" s="28">
        <v>42138354.390000001</v>
      </c>
      <c r="C14" s="28">
        <v>65688.600000000006</v>
      </c>
      <c r="D14" s="30">
        <f>+B14+C14</f>
        <v>42204042.990000002</v>
      </c>
      <c r="E14" s="37">
        <v>5293130.5</v>
      </c>
      <c r="F14" s="28">
        <v>3357442.94</v>
      </c>
      <c r="G14" s="38">
        <f>+E14+F14</f>
        <v>8650573.4399999995</v>
      </c>
      <c r="H14" s="37">
        <v>103714.94</v>
      </c>
      <c r="I14" s="32">
        <f>+H14*62.52</f>
        <v>6484258.0488000009</v>
      </c>
      <c r="J14" s="33">
        <v>100354.4</v>
      </c>
      <c r="K14" s="39">
        <v>6215289.7400000002</v>
      </c>
      <c r="L14" s="35">
        <f>+D14+G14+I14+K14</f>
        <v>63554164.218800001</v>
      </c>
      <c r="M14" s="11"/>
    </row>
    <row r="15" spans="1:20" ht="50.1" customHeight="1" x14ac:dyDescent="0.3">
      <c r="A15" s="14" t="s">
        <v>3</v>
      </c>
      <c r="B15" s="28">
        <v>50345857.68</v>
      </c>
      <c r="C15" s="28">
        <v>45700.17</v>
      </c>
      <c r="D15" s="30">
        <f>+B15+C15</f>
        <v>50391557.850000001</v>
      </c>
      <c r="E15" s="37">
        <v>4752800</v>
      </c>
      <c r="F15" s="28">
        <v>2851183.85</v>
      </c>
      <c r="G15" s="38">
        <f>+E15+F15</f>
        <v>7603983.8499999996</v>
      </c>
      <c r="H15" s="37">
        <v>256101.84</v>
      </c>
      <c r="I15" s="32">
        <f>+H15*63.48</f>
        <v>16257344.803199999</v>
      </c>
      <c r="J15" s="33">
        <v>361328.41</v>
      </c>
      <c r="K15" s="39">
        <v>22567358.690000001</v>
      </c>
      <c r="L15" s="35">
        <f>+D15+G15+I15+K15</f>
        <v>96820245.193199992</v>
      </c>
      <c r="M15" s="9"/>
    </row>
    <row r="16" spans="1:20" ht="50.1" customHeight="1" x14ac:dyDescent="0.3">
      <c r="A16" s="14" t="s">
        <v>5</v>
      </c>
      <c r="B16" s="28"/>
      <c r="C16" s="36"/>
      <c r="D16" s="30">
        <v>0</v>
      </c>
      <c r="E16" s="40"/>
      <c r="F16" s="28"/>
      <c r="G16" s="38">
        <f t="shared" ref="G16:G24" si="0">+F16+E16</f>
        <v>0</v>
      </c>
      <c r="H16" s="37"/>
      <c r="I16" s="32">
        <f t="shared" ref="I16:I24" si="1">+H16*61.18</f>
        <v>0</v>
      </c>
      <c r="J16" s="33"/>
      <c r="K16" s="39">
        <f t="shared" ref="K16:K24" si="2">+J16*61.18</f>
        <v>0</v>
      </c>
      <c r="L16" s="35">
        <f t="shared" ref="L16:L24" si="3">+B16+G16+I16+K16</f>
        <v>0</v>
      </c>
      <c r="M16" s="9"/>
    </row>
    <row r="17" spans="1:23" ht="50.1" customHeight="1" x14ac:dyDescent="0.3">
      <c r="A17" s="14" t="s">
        <v>6</v>
      </c>
      <c r="B17" s="28"/>
      <c r="C17" s="28"/>
      <c r="D17" s="30">
        <f t="shared" ref="D17:D24" si="4">+B17+C17</f>
        <v>0</v>
      </c>
      <c r="E17" s="37"/>
      <c r="F17" s="28"/>
      <c r="G17" s="38">
        <f t="shared" si="0"/>
        <v>0</v>
      </c>
      <c r="H17" s="37"/>
      <c r="I17" s="32">
        <f t="shared" si="1"/>
        <v>0</v>
      </c>
      <c r="J17" s="33"/>
      <c r="K17" s="39">
        <f t="shared" si="2"/>
        <v>0</v>
      </c>
      <c r="L17" s="35">
        <f t="shared" si="3"/>
        <v>0</v>
      </c>
      <c r="M17" s="9"/>
    </row>
    <row r="18" spans="1:23" ht="50.1" customHeight="1" x14ac:dyDescent="0.3">
      <c r="A18" s="14" t="s">
        <v>7</v>
      </c>
      <c r="B18" s="41"/>
      <c r="C18" s="41"/>
      <c r="D18" s="30">
        <f t="shared" si="4"/>
        <v>0</v>
      </c>
      <c r="E18" s="37"/>
      <c r="F18" s="28"/>
      <c r="G18" s="38">
        <f t="shared" si="0"/>
        <v>0</v>
      </c>
      <c r="H18" s="37"/>
      <c r="I18" s="32">
        <f t="shared" si="1"/>
        <v>0</v>
      </c>
      <c r="J18" s="33"/>
      <c r="K18" s="39">
        <f t="shared" si="2"/>
        <v>0</v>
      </c>
      <c r="L18" s="35">
        <f t="shared" si="3"/>
        <v>0</v>
      </c>
      <c r="M18" s="9"/>
    </row>
    <row r="19" spans="1:23" ht="50.1" customHeight="1" x14ac:dyDescent="0.3">
      <c r="A19" s="14" t="s">
        <v>8</v>
      </c>
      <c r="B19" s="28"/>
      <c r="C19" s="28"/>
      <c r="D19" s="30">
        <f t="shared" si="4"/>
        <v>0</v>
      </c>
      <c r="E19" s="37"/>
      <c r="F19" s="28"/>
      <c r="G19" s="38">
        <f t="shared" si="0"/>
        <v>0</v>
      </c>
      <c r="H19" s="37"/>
      <c r="I19" s="32">
        <f t="shared" si="1"/>
        <v>0</v>
      </c>
      <c r="J19" s="33"/>
      <c r="K19" s="39">
        <f t="shared" si="2"/>
        <v>0</v>
      </c>
      <c r="L19" s="35">
        <f t="shared" si="3"/>
        <v>0</v>
      </c>
      <c r="M19" s="9"/>
    </row>
    <row r="20" spans="1:23" ht="50.1" customHeight="1" x14ac:dyDescent="0.3">
      <c r="A20" s="15" t="s">
        <v>19</v>
      </c>
      <c r="B20" s="28"/>
      <c r="C20" s="28"/>
      <c r="D20" s="30">
        <f t="shared" si="4"/>
        <v>0</v>
      </c>
      <c r="E20" s="37"/>
      <c r="F20" s="28"/>
      <c r="G20" s="38">
        <f t="shared" si="0"/>
        <v>0</v>
      </c>
      <c r="H20" s="37"/>
      <c r="I20" s="32">
        <f t="shared" si="1"/>
        <v>0</v>
      </c>
      <c r="J20" s="33"/>
      <c r="K20" s="39">
        <f t="shared" si="2"/>
        <v>0</v>
      </c>
      <c r="L20" s="35">
        <f t="shared" si="3"/>
        <v>0</v>
      </c>
      <c r="M20" s="9"/>
    </row>
    <row r="21" spans="1:23" ht="50.1" customHeight="1" x14ac:dyDescent="0.3">
      <c r="A21" s="15" t="s">
        <v>9</v>
      </c>
      <c r="B21" s="28"/>
      <c r="C21" s="28"/>
      <c r="D21" s="30">
        <f t="shared" si="4"/>
        <v>0</v>
      </c>
      <c r="E21" s="37"/>
      <c r="F21" s="28"/>
      <c r="G21" s="38">
        <f t="shared" si="0"/>
        <v>0</v>
      </c>
      <c r="H21" s="37"/>
      <c r="I21" s="32">
        <f t="shared" si="1"/>
        <v>0</v>
      </c>
      <c r="J21" s="33"/>
      <c r="K21" s="39">
        <f t="shared" si="2"/>
        <v>0</v>
      </c>
      <c r="L21" s="35">
        <f t="shared" si="3"/>
        <v>0</v>
      </c>
      <c r="M21" s="9"/>
    </row>
    <row r="22" spans="1:23" ht="50.1" customHeight="1" x14ac:dyDescent="0.3">
      <c r="A22" s="15" t="s">
        <v>16</v>
      </c>
      <c r="B22" s="28"/>
      <c r="C22" s="28"/>
      <c r="D22" s="30">
        <f t="shared" si="4"/>
        <v>0</v>
      </c>
      <c r="E22" s="37"/>
      <c r="F22" s="28"/>
      <c r="G22" s="38">
        <f t="shared" si="0"/>
        <v>0</v>
      </c>
      <c r="H22" s="37"/>
      <c r="I22" s="32">
        <f t="shared" si="1"/>
        <v>0</v>
      </c>
      <c r="J22" s="33"/>
      <c r="K22" s="39">
        <f t="shared" si="2"/>
        <v>0</v>
      </c>
      <c r="L22" s="35">
        <f t="shared" si="3"/>
        <v>0</v>
      </c>
      <c r="M22" s="9"/>
    </row>
    <row r="23" spans="1:23" ht="50.1" customHeight="1" x14ac:dyDescent="0.3">
      <c r="A23" s="15" t="s">
        <v>10</v>
      </c>
      <c r="B23" s="28"/>
      <c r="C23" s="28"/>
      <c r="D23" s="30">
        <f t="shared" si="4"/>
        <v>0</v>
      </c>
      <c r="E23" s="37"/>
      <c r="F23" s="28"/>
      <c r="G23" s="38">
        <f t="shared" si="0"/>
        <v>0</v>
      </c>
      <c r="H23" s="37"/>
      <c r="I23" s="32">
        <f t="shared" si="1"/>
        <v>0</v>
      </c>
      <c r="J23" s="33"/>
      <c r="K23" s="39">
        <f t="shared" si="2"/>
        <v>0</v>
      </c>
      <c r="L23" s="35">
        <f t="shared" si="3"/>
        <v>0</v>
      </c>
      <c r="M23" s="9"/>
    </row>
    <row r="24" spans="1:23" ht="50.1" customHeight="1" thickBot="1" x14ac:dyDescent="0.35">
      <c r="A24" s="16" t="s">
        <v>11</v>
      </c>
      <c r="B24" s="28"/>
      <c r="C24" s="28"/>
      <c r="D24" s="30">
        <f t="shared" si="4"/>
        <v>0</v>
      </c>
      <c r="E24" s="37"/>
      <c r="F24" s="28"/>
      <c r="G24" s="45">
        <f t="shared" si="0"/>
        <v>0</v>
      </c>
      <c r="H24" s="37"/>
      <c r="I24" s="32">
        <f t="shared" si="1"/>
        <v>0</v>
      </c>
      <c r="J24" s="33"/>
      <c r="K24" s="34">
        <f t="shared" si="2"/>
        <v>0</v>
      </c>
      <c r="L24" s="35">
        <f t="shared" si="3"/>
        <v>0</v>
      </c>
      <c r="M24" s="9"/>
    </row>
    <row r="25" spans="1:23" ht="50.1" customHeight="1" thickTop="1" thickBot="1" x14ac:dyDescent="0.35">
      <c r="A25" s="17" t="s">
        <v>0</v>
      </c>
      <c r="B25" s="42">
        <f>SUM(B13:B24)</f>
        <v>152956602.06999999</v>
      </c>
      <c r="C25" s="42">
        <f t="shared" ref="C25:K25" si="5">SUM(C13:C24)</f>
        <v>223979.13</v>
      </c>
      <c r="D25" s="42">
        <f t="shared" si="5"/>
        <v>153180581.19999999</v>
      </c>
      <c r="E25" s="42">
        <f t="shared" si="5"/>
        <v>16401480.5</v>
      </c>
      <c r="F25" s="42">
        <f t="shared" si="5"/>
        <v>9713957.5899999999</v>
      </c>
      <c r="G25" s="42">
        <f t="shared" si="5"/>
        <v>26115438.090000004</v>
      </c>
      <c r="H25" s="42">
        <f t="shared" si="5"/>
        <v>519141.57999999996</v>
      </c>
      <c r="I25" s="42">
        <f t="shared" si="5"/>
        <v>32613367.460000001</v>
      </c>
      <c r="J25" s="42">
        <f t="shared" si="5"/>
        <v>638457.82999999996</v>
      </c>
      <c r="K25" s="42">
        <f t="shared" si="5"/>
        <v>39595894.269999996</v>
      </c>
      <c r="L25" s="43">
        <f>SUM(L13:L24)</f>
        <v>251505281.01999998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1:23" ht="5.25" customHeight="1" thickTop="1" x14ac:dyDescent="0.4">
      <c r="A26" s="7"/>
      <c r="B26" s="6"/>
      <c r="C26" s="6"/>
      <c r="D26" s="6"/>
      <c r="E26" s="6"/>
      <c r="F26" s="10"/>
      <c r="G26" s="12"/>
      <c r="H26" s="6"/>
      <c r="I26" s="6"/>
      <c r="J26" s="6"/>
      <c r="K26" s="6"/>
      <c r="L26" s="6"/>
      <c r="M26" s="9"/>
    </row>
    <row r="27" spans="1:23" ht="42.75" customHeight="1" x14ac:dyDescent="0.25">
      <c r="A27" s="84" t="s">
        <v>39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20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1:23" ht="36" customHeight="1" x14ac:dyDescent="0.25">
      <c r="A28" s="84" t="s">
        <v>40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20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1:23" ht="39.75" customHeight="1" x14ac:dyDescent="0.25">
      <c r="A29" s="52" t="s">
        <v>38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20"/>
      <c r="M29" s="19">
        <f>+L29/5</f>
        <v>0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1:23" ht="21" customHeight="1" x14ac:dyDescent="0.25">
      <c r="A30" s="47"/>
      <c r="B30" s="46"/>
      <c r="C30" s="47"/>
      <c r="D30" s="47"/>
      <c r="E30" s="47"/>
      <c r="F30" s="46"/>
      <c r="G30" s="47"/>
      <c r="H30" s="47"/>
      <c r="I30" s="47"/>
      <c r="J30" s="48"/>
      <c r="K30" s="47"/>
      <c r="L30" s="4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1:23" ht="153.75" customHeight="1" x14ac:dyDescent="0.35">
      <c r="A31" s="18"/>
      <c r="B31" s="18"/>
      <c r="C31" s="21"/>
      <c r="D31" s="21"/>
      <c r="E31" s="8"/>
      <c r="F31" s="18"/>
      <c r="G31" s="18"/>
      <c r="H31" s="18"/>
      <c r="I31" s="51"/>
      <c r="J31" s="50"/>
      <c r="K31" s="50"/>
      <c r="L31" s="50"/>
    </row>
    <row r="32" spans="1:23" ht="20.25" x14ac:dyDescent="0.3">
      <c r="A32" s="54"/>
      <c r="B32" s="54"/>
      <c r="C32" s="54"/>
      <c r="D32" s="54"/>
      <c r="E32" s="54"/>
      <c r="F32" s="4"/>
      <c r="G32" s="4"/>
      <c r="H32" s="4"/>
      <c r="I32" s="4"/>
      <c r="J32" s="4"/>
      <c r="K32" s="4"/>
    </row>
    <row r="33" spans="1:11" ht="26.25" x14ac:dyDescent="0.4">
      <c r="A33" s="84"/>
      <c r="B33" s="84"/>
      <c r="C33" s="84"/>
      <c r="D33" s="84"/>
      <c r="E33" s="53"/>
      <c r="F33" s="53"/>
      <c r="G33" s="53"/>
      <c r="H33" s="53"/>
      <c r="I33" s="53"/>
      <c r="J33" s="53"/>
      <c r="K33" s="53"/>
    </row>
    <row r="34" spans="1:11" ht="12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ht="12.75" customHeight="1" x14ac:dyDescent="0.4">
      <c r="A35" s="53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ht="21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ht="21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ht="20.2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ht="20.2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ht="13.5" thickBo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ht="21" thickBot="1" x14ac:dyDescent="0.35">
      <c r="A45" s="81" t="s">
        <v>1</v>
      </c>
      <c r="B45" s="55"/>
      <c r="C45" s="56"/>
      <c r="D45" s="57"/>
      <c r="E45" s="81" t="s">
        <v>15</v>
      </c>
      <c r="F45" s="4"/>
      <c r="G45" s="4"/>
      <c r="H45" s="4"/>
      <c r="I45" s="4"/>
      <c r="J45" s="4"/>
      <c r="K45" s="4"/>
    </row>
    <row r="46" spans="1:11" ht="39.75" customHeight="1" x14ac:dyDescent="0.25">
      <c r="A46" s="82"/>
      <c r="B46" s="58" t="s">
        <v>23</v>
      </c>
      <c r="C46" s="59"/>
      <c r="D46" s="60"/>
      <c r="E46" s="82"/>
      <c r="F46" s="4"/>
      <c r="G46" s="4"/>
      <c r="H46" s="4"/>
      <c r="I46" s="4"/>
      <c r="J46" s="4"/>
      <c r="K46" s="4"/>
    </row>
    <row r="47" spans="1:11" ht="20.25" customHeight="1" thickBot="1" x14ac:dyDescent="0.3">
      <c r="A47" s="82"/>
      <c r="B47" s="61" t="s">
        <v>17</v>
      </c>
      <c r="C47" s="62"/>
      <c r="D47" s="63"/>
      <c r="E47" s="82"/>
      <c r="F47" s="4"/>
      <c r="G47" s="4"/>
      <c r="H47" s="4"/>
      <c r="I47" s="4"/>
      <c r="J47" s="4"/>
      <c r="K47" s="4"/>
    </row>
    <row r="48" spans="1:11" ht="54.75" thickBot="1" x14ac:dyDescent="0.3">
      <c r="A48" s="83"/>
      <c r="B48" s="23" t="s">
        <v>24</v>
      </c>
      <c r="C48" s="24" t="s">
        <v>22</v>
      </c>
      <c r="D48" s="24" t="s">
        <v>36</v>
      </c>
      <c r="E48" s="83"/>
      <c r="F48" s="4"/>
      <c r="G48" s="4"/>
      <c r="H48" s="4"/>
      <c r="I48" s="4"/>
      <c r="J48" s="4"/>
      <c r="K48" s="4"/>
    </row>
    <row r="49" spans="1:11" ht="27" customHeight="1" thickTop="1" thickBot="1" x14ac:dyDescent="0.35">
      <c r="A49" s="17" t="s">
        <v>0</v>
      </c>
      <c r="B49" s="64">
        <v>16401480.5</v>
      </c>
      <c r="C49" s="65">
        <v>9713957.5899999999</v>
      </c>
      <c r="D49" s="65">
        <v>26115438.09</v>
      </c>
      <c r="E49" s="66">
        <v>26115438.09</v>
      </c>
      <c r="F49" s="4"/>
      <c r="G49" s="4"/>
      <c r="H49" s="4"/>
      <c r="I49" s="4"/>
      <c r="J49" s="4"/>
      <c r="K49" s="4"/>
    </row>
    <row r="50" spans="1:11" ht="27" thickTop="1" x14ac:dyDescent="0.4">
      <c r="A50" s="67"/>
      <c r="B50" s="68"/>
      <c r="C50" s="69"/>
      <c r="D50" s="70"/>
      <c r="E50" s="68"/>
      <c r="F50" s="4"/>
      <c r="G50" s="4"/>
      <c r="H50" s="4"/>
      <c r="I50" s="4"/>
      <c r="J50" s="4"/>
      <c r="K50" s="4"/>
    </row>
    <row r="51" spans="1:11" ht="18" x14ac:dyDescent="0.25">
      <c r="A51" s="84"/>
      <c r="B51" s="84"/>
      <c r="C51" s="84"/>
      <c r="D51" s="84"/>
      <c r="E51" s="71"/>
      <c r="F51" s="4"/>
      <c r="G51" s="4"/>
      <c r="H51" s="4"/>
      <c r="I51" s="4"/>
      <c r="J51" s="4"/>
      <c r="K51" s="4"/>
    </row>
    <row r="52" spans="1:11" ht="18.75" thickBot="1" x14ac:dyDescent="0.3">
      <c r="A52" s="85"/>
      <c r="B52" s="85"/>
      <c r="C52" s="85"/>
      <c r="D52" s="85"/>
      <c r="E52" s="71"/>
      <c r="F52" s="4"/>
      <c r="G52" s="4"/>
      <c r="H52" s="4"/>
      <c r="I52" s="4"/>
      <c r="J52" s="4"/>
      <c r="K52" s="4"/>
    </row>
    <row r="53" spans="1:11" ht="21" thickBot="1" x14ac:dyDescent="0.35">
      <c r="A53" s="72"/>
      <c r="B53" s="86" t="s">
        <v>41</v>
      </c>
      <c r="C53" s="87"/>
      <c r="D53" s="88"/>
      <c r="E53" s="71"/>
      <c r="F53" s="4"/>
      <c r="G53" s="4"/>
      <c r="H53" s="4"/>
      <c r="I53" s="4"/>
      <c r="J53" s="4"/>
      <c r="K53" s="4"/>
    </row>
    <row r="54" spans="1:11" ht="21" thickBot="1" x14ac:dyDescent="0.35">
      <c r="B54" s="73"/>
      <c r="C54" s="73"/>
      <c r="D54" s="73"/>
      <c r="F54" s="4"/>
      <c r="G54" s="4"/>
      <c r="H54" s="4"/>
      <c r="I54" s="4"/>
      <c r="J54" s="4"/>
      <c r="K54" s="4"/>
    </row>
    <row r="55" spans="1:11" ht="20.25" x14ac:dyDescent="0.3">
      <c r="B55" s="89" t="s">
        <v>42</v>
      </c>
      <c r="C55" s="90"/>
      <c r="D55" s="74">
        <f>+D49</f>
        <v>26115438.09</v>
      </c>
      <c r="F55" s="4"/>
      <c r="G55" s="4"/>
      <c r="H55" s="4"/>
      <c r="I55" s="4"/>
      <c r="J55" s="4"/>
      <c r="K55" s="4"/>
    </row>
    <row r="56" spans="1:11" ht="24.75" x14ac:dyDescent="0.6">
      <c r="B56" s="75" t="s">
        <v>43</v>
      </c>
      <c r="C56" s="76"/>
      <c r="D56" s="77">
        <f>+'[1]Resumen Gen. Otros Ingresos'!L63</f>
        <v>0</v>
      </c>
      <c r="F56" s="4"/>
      <c r="G56" s="4"/>
      <c r="H56" s="4"/>
      <c r="I56" s="4"/>
      <c r="J56" s="4"/>
      <c r="K56" s="4"/>
    </row>
    <row r="57" spans="1:11" ht="21" thickBot="1" x14ac:dyDescent="0.35">
      <c r="B57" s="78" t="s">
        <v>44</v>
      </c>
      <c r="C57" s="79"/>
      <c r="D57" s="80">
        <f>SUM(D55:D56)</f>
        <v>26115438.09</v>
      </c>
      <c r="F57" s="4"/>
      <c r="G57" s="4"/>
      <c r="H57" s="4"/>
      <c r="I57" s="4"/>
      <c r="J57" s="4"/>
      <c r="K57" s="4"/>
    </row>
    <row r="58" spans="1:1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ht="20.2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">
      <c r="A78" s="4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2">
      <c r="A79" s="4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2">
      <c r="A89" s="2"/>
    </row>
    <row r="90" spans="1:11" x14ac:dyDescent="0.2">
      <c r="A90" s="2"/>
    </row>
    <row r="419" spans="1:1" x14ac:dyDescent="0.2">
      <c r="A419" s="1">
        <v>0</v>
      </c>
    </row>
  </sheetData>
  <mergeCells count="26">
    <mergeCell ref="A33:D33"/>
    <mergeCell ref="B10:D10"/>
    <mergeCell ref="B9:K9"/>
    <mergeCell ref="E11:G11"/>
    <mergeCell ref="A1:L1"/>
    <mergeCell ref="A2:L2"/>
    <mergeCell ref="A3:L3"/>
    <mergeCell ref="A4:L4"/>
    <mergeCell ref="A5:L5"/>
    <mergeCell ref="A6:L6"/>
    <mergeCell ref="B11:D11"/>
    <mergeCell ref="E10:G10"/>
    <mergeCell ref="A27:K27"/>
    <mergeCell ref="L9:L12"/>
    <mergeCell ref="H10:I10"/>
    <mergeCell ref="A28:K28"/>
    <mergeCell ref="J10:K10"/>
    <mergeCell ref="A9:A12"/>
    <mergeCell ref="J11:K11"/>
    <mergeCell ref="H11:I11"/>
    <mergeCell ref="A45:A48"/>
    <mergeCell ref="E45:E48"/>
    <mergeCell ref="A51:D51"/>
    <mergeCell ref="A52:D52"/>
    <mergeCell ref="B53:D53"/>
    <mergeCell ref="B55:C55"/>
  </mergeCells>
  <phoneticPr fontId="17" type="noConversion"/>
  <printOptions horizontalCentered="1"/>
  <pageMargins left="0" right="0" top="0.39370078740157483" bottom="0.39370078740157483" header="0.51181102362204722" footer="0.31496062992125984"/>
  <pageSetup scale="37" orientation="landscape" r:id="rId1"/>
  <headerFooter alignWithMargins="0">
    <oddFooter>&amp;LJlópez&amp;F&amp;D]</oddFooter>
  </headerFooter>
  <rowBreaks count="1" manualBreakCount="1">
    <brk id="3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General Ingresos</vt:lpstr>
      <vt:lpstr>'Resumen General Ingresos'!Área_de_impresión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Bethania Espinal</dc:creator>
  <cp:lastModifiedBy>Bethania Espinal</cp:lastModifiedBy>
  <cp:lastPrinted>2025-04-22T19:28:33Z</cp:lastPrinted>
  <dcterms:created xsi:type="dcterms:W3CDTF">2025-04-22T19:28:56Z</dcterms:created>
  <dcterms:modified xsi:type="dcterms:W3CDTF">2025-04-22T19:28:56Z</dcterms:modified>
</cp:coreProperties>
</file>