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6" documentId="8_{83AD77A5-85A5-4E04-85F4-6737E5EF3B5C}" xr6:coauthVersionLast="47" xr6:coauthVersionMax="47" xr10:uidLastSave="{9A031325-78E0-4374-9373-F37A93D98EEE}"/>
  <bookViews>
    <workbookView xWindow="-120" yWindow="-120" windowWidth="29040" windowHeight="15720" xr2:uid="{4C777C73-6DFF-4A7E-BC6D-F6D92F663978}"/>
  </bookViews>
  <sheets>
    <sheet name="Hoja1" sheetId="1" r:id="rId1"/>
  </sheets>
  <externalReferences>
    <externalReference r:id="rId2"/>
  </externalReferences>
  <definedNames>
    <definedName name="_xlnm.Print_Area" localSheetId="0">Hoja1!$A$1:$E$157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4" i="1" l="1"/>
  <c r="E144" i="1"/>
  <c r="D143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3" i="1"/>
  <c r="D122" i="1"/>
  <c r="D121" i="1"/>
  <c r="D111" i="1"/>
  <c r="D101" i="1"/>
  <c r="D97" i="1"/>
  <c r="D89" i="1"/>
  <c r="D88" i="1"/>
  <c r="D82" i="1"/>
  <c r="D71" i="1"/>
  <c r="D64" i="1"/>
  <c r="D59" i="1"/>
  <c r="D57" i="1"/>
  <c r="D34" i="1" s="1"/>
  <c r="D13" i="1" s="1"/>
  <c r="E13" i="1" s="1"/>
  <c r="D56" i="1"/>
  <c r="D55" i="1"/>
  <c r="D52" i="1"/>
  <c r="D47" i="1"/>
  <c r="D44" i="1"/>
  <c r="D43" i="1"/>
  <c r="D41" i="1"/>
  <c r="D40" i="1"/>
  <c r="D30" i="1"/>
  <c r="D29" i="1"/>
  <c r="D28" i="1"/>
  <c r="D27" i="1"/>
  <c r="D24" i="1"/>
  <c r="D22" i="1"/>
  <c r="D21" i="1"/>
  <c r="D20" i="1"/>
  <c r="D16" i="1"/>
  <c r="D14" i="1"/>
  <c r="E12" i="1"/>
</calcChain>
</file>

<file path=xl/sharedStrings.xml><?xml version="1.0" encoding="utf-8"?>
<sst xmlns="http://schemas.openxmlformats.org/spreadsheetml/2006/main" count="150" uniqueCount="149">
  <si>
    <t>DIRECCION GENERAL DE PASAPORTES</t>
  </si>
  <si>
    <t>DEPARTAMENTO FINANCIERO</t>
  </si>
  <si>
    <t>DIVISION DE CONTABILIDAD</t>
  </si>
  <si>
    <t>ESTADO DE RESULTADOS</t>
  </si>
  <si>
    <t>(VALORES EN RD$)</t>
  </si>
  <si>
    <t>CTA.</t>
  </si>
  <si>
    <t>DETALLE</t>
  </si>
  <si>
    <t xml:space="preserve">ENERO-DICIEMBRE </t>
  </si>
  <si>
    <t>TOTALES</t>
  </si>
  <si>
    <t>INGRESOS</t>
  </si>
  <si>
    <t>I101</t>
  </si>
  <si>
    <t>PRESUPUESTO DISPONIBLE</t>
  </si>
  <si>
    <t>Cta. 231-4000015-4</t>
  </si>
  <si>
    <t>RESUMEN DE INGRESOS Y GASTOS</t>
  </si>
  <si>
    <t>GASTOS OPERACIONALES</t>
  </si>
  <si>
    <t>SERVICIOS PERSONALES</t>
  </si>
  <si>
    <t xml:space="preserve"> </t>
  </si>
  <si>
    <t>SUELDO FIJO</t>
  </si>
  <si>
    <t>REMUNERACION AL PERSONAL DE CARACTER TEMPORAL</t>
  </si>
  <si>
    <t>GASTOS DE REPRESENTACION EN EL PAIS</t>
  </si>
  <si>
    <t>SUELDO ANUAL NO 13</t>
  </si>
  <si>
    <t>PRESTACIONES LABORALES</t>
  </si>
  <si>
    <t>PRESTACIONES LABORALES POR DESVINCULACION</t>
  </si>
  <si>
    <t>PAGO DE HORAS EXTRAORDINARIAS</t>
  </si>
  <si>
    <t>PROPORCION DE VACACIONES</t>
  </si>
  <si>
    <t>COMP. SERVICIO DE SEGURIDAD</t>
  </si>
  <si>
    <t>INCENTIVO POR RENDIMIENTO INDIVIDUAL</t>
  </si>
  <si>
    <t>BONO POR DESEMPEÑO A SERVIDORES DE CARRERA</t>
  </si>
  <si>
    <t>PERSONAL DE CARÁCTER EVENTUAL</t>
  </si>
  <si>
    <t>COMPENSACION POR CUMPLIMIENTO INDIVIDUAL</t>
  </si>
  <si>
    <t>BONOS ESCOLARES</t>
  </si>
  <si>
    <t>COMPENSACION EXTRAORDINARIA</t>
  </si>
  <si>
    <t>INTERINATO</t>
  </si>
  <si>
    <t>CONTRIBUCIONES AL SEGURO DE SALUD</t>
  </si>
  <si>
    <t>CONTRIBUCIONES AL SEGURO DE PENSIONES</t>
  </si>
  <si>
    <t>CONTRIBUCIONES AL SEGURO DE RIESGO LABORAL</t>
  </si>
  <si>
    <t>SERVICIOS NO PERSONALES</t>
  </si>
  <si>
    <t>SERVICIO TELEFONICO DE LARGA DISTANCIA</t>
  </si>
  <si>
    <t>TELEFONO LOCAL</t>
  </si>
  <si>
    <t>TELEFAX Y CORREO</t>
  </si>
  <si>
    <t>SERVICIOS DE INTERNET Y TV POR CABLE</t>
  </si>
  <si>
    <t>ELECTRICIDAD</t>
  </si>
  <si>
    <t>AGUA</t>
  </si>
  <si>
    <t>RECOLECCION DE RESIDUOS SOLIDOS</t>
  </si>
  <si>
    <t>PUBLICIDAD Y PROPAGANDA</t>
  </si>
  <si>
    <t>PROMOCION Y PATROCINIO</t>
  </si>
  <si>
    <t>PUBLICACIONES DE AVISOS OFICIALES</t>
  </si>
  <si>
    <t>IMPRESIÓN, ENCUADERNACION Y ROTULACION</t>
  </si>
  <si>
    <t>VIATICOS DENTRO DEL PAIS</t>
  </si>
  <si>
    <t>VIATICOS FUERA DEL PAIS</t>
  </si>
  <si>
    <t>PASAJES Y GASTOS DE TRANSPORTE</t>
  </si>
  <si>
    <t xml:space="preserve">peaje </t>
  </si>
  <si>
    <t>ALQUILERES Y RENTA DE EDIFICIOS</t>
  </si>
  <si>
    <t>ALQUILER DE EQUIPOS TECNOLOGICOS</t>
  </si>
  <si>
    <t>ALQUILER DE EQUIPOS DE COMUNICACIÓN</t>
  </si>
  <si>
    <t xml:space="preserve">ALQUILER DE TRASNPORTE, TRACCION Y ELEVACION </t>
  </si>
  <si>
    <t>OTROS ALQUILERES Y ARRENDAMIENTOS POR DERECHOS DE USO</t>
  </si>
  <si>
    <t>LICENCIAS INFORMATICAS</t>
  </si>
  <si>
    <t xml:space="preserve">SEGURO DE BIENES INMUEBLES </t>
  </si>
  <si>
    <t>SEGURO DE BIENES MUEBLES</t>
  </si>
  <si>
    <t>SEGUROS DE PERSONAS</t>
  </si>
  <si>
    <t>SEGURO SOBRE INVENTARIOS DE BIENES</t>
  </si>
  <si>
    <t>MANTENIMIENTO Y REPARACIONES MENORES EN EDIFICACIONES</t>
  </si>
  <si>
    <t>MANT. Y REPARACION DE INSTALACIONES ELECTRICAS</t>
  </si>
  <si>
    <t>MANTENIMIENTO Y REPARACION DE EQUIPOS TECNOLOGICOS</t>
  </si>
  <si>
    <t>MANT. Y REP. DE EQUIPOS DE TRANSPORTE</t>
  </si>
  <si>
    <t>MANT. Y REPARACION DE EQUIPOS INDUSTRIALES Y PRODUCCION</t>
  </si>
  <si>
    <t>SERVICIO DE MANTENIMIENTO Y REP. DESMONTE E INSTALACION</t>
  </si>
  <si>
    <t xml:space="preserve">COMISIONES Y GASTOS </t>
  </si>
  <si>
    <t>SERVICIOS JURIDICOS</t>
  </si>
  <si>
    <t>FUMIGACION</t>
  </si>
  <si>
    <t>SERVICIOS SANITARIOS MEDICOS Y VETERINARIOS</t>
  </si>
  <si>
    <t>LIMPIEZA E HIGIENE</t>
  </si>
  <si>
    <t>EVENTOS GENERALES</t>
  </si>
  <si>
    <t>ACTUACIONES DEPORTIVAS</t>
  </si>
  <si>
    <t xml:space="preserve">SERVICIOS TECNICOS PROFESIONALES </t>
  </si>
  <si>
    <t>SERVICIOS DE CAPACTACION</t>
  </si>
  <si>
    <t>SERVICIOS DE INFORMATICA Y SISTEMA COMPUTARIZADOS</t>
  </si>
  <si>
    <t>OTROS SERVICIOS TECNICOS PROFESIONALES</t>
  </si>
  <si>
    <t xml:space="preserve">IMPUESTOS </t>
  </si>
  <si>
    <t>TASAS</t>
  </si>
  <si>
    <t>OTRAS CONTRATACIONES DE SERVICIOS</t>
  </si>
  <si>
    <t>SERVICIOS DE ALIMENTACION</t>
  </si>
  <si>
    <t>SERVICIOS DE CATERING</t>
  </si>
  <si>
    <t>MATERIALES Y SUMINISTROS</t>
  </si>
  <si>
    <t>ALIMENTOS Y BEBIDAS PARA PERSONAS</t>
  </si>
  <si>
    <t>PRODUCTOS FORESTALES</t>
  </si>
  <si>
    <t>MADERA, CORCHOS Y SUS MANUFACTURAS</t>
  </si>
  <si>
    <t>HILADOS, FIBRAS, TELAS Y UTILES DE COSTURA</t>
  </si>
  <si>
    <t>ACABADOS TEXTILES</t>
  </si>
  <si>
    <t>PRENDAS Y ACCESORIOS DE VESTIR</t>
  </si>
  <si>
    <t>PAPEL DE ESCRITORIO</t>
  </si>
  <si>
    <t>PAPEL Y CARTON</t>
  </si>
  <si>
    <t>PRODUCTOS MEDICIONALES PARA USO HUMANO</t>
  </si>
  <si>
    <t>LLANTAS Y NEUMATICOS</t>
  </si>
  <si>
    <t>PLASTICO</t>
  </si>
  <si>
    <t xml:space="preserve">PRODUCTO DE CEMENTO </t>
  </si>
  <si>
    <t>PRODUCTO DE YESO</t>
  </si>
  <si>
    <t xml:space="preserve">PRODUCTOS DE VIDRIO </t>
  </si>
  <si>
    <t>PRODUCTOS DE LOZA</t>
  </si>
  <si>
    <t>HERRAMIENTAS MENORES</t>
  </si>
  <si>
    <t xml:space="preserve">PRODUCTOS METALICOS </t>
  </si>
  <si>
    <t xml:space="preserve">PRODUCTOS ABRASIVOS </t>
  </si>
  <si>
    <t>GASOLINA</t>
  </si>
  <si>
    <t>GASOIL</t>
  </si>
  <si>
    <t>GAS GLP</t>
  </si>
  <si>
    <t>ACEITES Y GRASAS</t>
  </si>
  <si>
    <t>INSECTICIDAS, FUMIGANTES Y OTROS</t>
  </si>
  <si>
    <t>PINTURAS, LACAS, BARNICES, DILUYENTES</t>
  </si>
  <si>
    <t>OTROS PRODUCTOS QUIMICOS Y CONEXOS</t>
  </si>
  <si>
    <t>UTILES Y MATERIALES DE LIMPIEZA</t>
  </si>
  <si>
    <t>MATERIALES DE LIMPIEZA E HIGIENE PERSONAL</t>
  </si>
  <si>
    <t>UTILES Y MATERIALES DE ESCRITORIO</t>
  </si>
  <si>
    <t>UTILES Y MATERIALES ESCOLARES Y DE ENSEÑANZAS</t>
  </si>
  <si>
    <t>UTILES MENORES MEDICOS QUIRURGICOS</t>
  </si>
  <si>
    <t>UTILES DESTINADOS A ACTIVIDAD DEPORTIVAS, CULTURALES Y RECREATIVAS</t>
  </si>
  <si>
    <t>UTILES DE COCINA Y COMEDOR</t>
  </si>
  <si>
    <t>PRODUCTOS ELECTICOS Y AFINES</t>
  </si>
  <si>
    <t>RESPUESTOS</t>
  </si>
  <si>
    <t>ACCESORIOS</t>
  </si>
  <si>
    <t>PRODUCTOS Y UTILES VARIOS  N.I.P</t>
  </si>
  <si>
    <t>PRODUCTOS Y UTILES DE DEFENSA</t>
  </si>
  <si>
    <t>PRODUCTOS Y UTILES DIVERSOS</t>
  </si>
  <si>
    <t>BECAS NACIONALES</t>
  </si>
  <si>
    <t>TRANSFERENCIAS CORRIENTE A ORGANISMOS INTERNACIONALES</t>
  </si>
  <si>
    <t>ACTIVOS FIJOS</t>
  </si>
  <si>
    <t>MUEBLES, EQUIPOS DE OFICINA Y ESCRITORIO</t>
  </si>
  <si>
    <t>EQUIPOS DE TECNOLOGIA DE LA INFORMACION</t>
  </si>
  <si>
    <t>ELECTRODOMESTICOS</t>
  </si>
  <si>
    <t>EQUIPOS MEDICOS Y DE LABORATORIO</t>
  </si>
  <si>
    <t>EQUIPOS Y APARATOS AUDIOVISUALES</t>
  </si>
  <si>
    <t>CAMARAS FOTOGRAFICAS Y VIDEO</t>
  </si>
  <si>
    <t>AUTOMOVILES Y CAMIONES</t>
  </si>
  <si>
    <t>OTROS EQUIPOS DE TRANSPORTE</t>
  </si>
  <si>
    <t>EQUIPOS DE GENERACION ELECTRICA</t>
  </si>
  <si>
    <t>OTROS EQUIPOS</t>
  </si>
  <si>
    <t>EQUIPOS DE SEGURIDAD</t>
  </si>
  <si>
    <t>PROGRAMAS DE INFORMATICA</t>
  </si>
  <si>
    <t>EQUIPOS FERROVIARIO</t>
  </si>
  <si>
    <t>EQUIPOS DE ELEVACION</t>
  </si>
  <si>
    <t>OTROS MOBILIARIOS Y EQUIPOS NO IDENTIFICADOS PRECEDENTEMENTE</t>
  </si>
  <si>
    <t>SISTEMAS DE CLIMATIZACION</t>
  </si>
  <si>
    <t>MAQUINAS-HERRAMIENTAS</t>
  </si>
  <si>
    <t>OBRAS</t>
  </si>
  <si>
    <t>SUPERVISION E INSPECCION DE OBRAS EN EDIFICACIONES</t>
  </si>
  <si>
    <t>OBRAS PARA EDIFICACION NO RESIDENCIAL</t>
  </si>
  <si>
    <t>PREPARADO POR:</t>
  </si>
  <si>
    <t>Licda. Dayrobi Ozoria Medina</t>
  </si>
  <si>
    <t>Encargada Division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</si>
</sst>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43" fontId="0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3" fontId="7" fillId="2" borderId="1" xfId="1" applyFont="1" applyFill="1" applyBorder="1" applyAlignment="1">
      <alignment vertical="center" wrapText="1"/>
    </xf>
    <xf numFmtId="43" fontId="7" fillId="2" borderId="1" xfId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wrapText="1"/>
    </xf>
    <xf numFmtId="43" fontId="2" fillId="3" borderId="2" xfId="1" applyFont="1" applyFill="1" applyBorder="1"/>
    <xf numFmtId="0" fontId="0" fillId="0" borderId="3" xfId="0" applyBorder="1" applyAlignment="1">
      <alignment horizontal="right"/>
    </xf>
    <xf numFmtId="0" fontId="0" fillId="0" borderId="3" xfId="0" applyBorder="1" applyAlignment="1">
      <alignment wrapText="1"/>
    </xf>
    <xf numFmtId="43" fontId="0" fillId="3" borderId="3" xfId="1" applyFont="1" applyFill="1" applyBorder="1"/>
    <xf numFmtId="43" fontId="0" fillId="0" borderId="3" xfId="1" applyFont="1" applyBorder="1"/>
    <xf numFmtId="0" fontId="0" fillId="0" borderId="3" xfId="0" applyBorder="1"/>
    <xf numFmtId="0" fontId="2" fillId="0" borderId="3" xfId="0" applyFont="1" applyBorder="1" applyAlignment="1">
      <alignment horizontal="center" wrapText="1"/>
    </xf>
    <xf numFmtId="43" fontId="2" fillId="0" borderId="3" xfId="1" applyFont="1" applyBorder="1"/>
    <xf numFmtId="0" fontId="0" fillId="3" borderId="3" xfId="0" applyFill="1" applyBorder="1"/>
    <xf numFmtId="0" fontId="7" fillId="4" borderId="3" xfId="0" applyFont="1" applyFill="1" applyBorder="1" applyAlignment="1">
      <alignment horizontal="center" wrapText="1"/>
    </xf>
    <xf numFmtId="43" fontId="2" fillId="3" borderId="3" xfId="0" applyNumberFormat="1" applyFont="1" applyFill="1" applyBorder="1"/>
    <xf numFmtId="43" fontId="0" fillId="0" borderId="0" xfId="0" applyNumberFormat="1"/>
    <xf numFmtId="0" fontId="2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43" fontId="7" fillId="3" borderId="3" xfId="1" applyFont="1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" fontId="0" fillId="0" borderId="3" xfId="0" applyNumberFormat="1" applyBorder="1"/>
    <xf numFmtId="43" fontId="2" fillId="3" borderId="3" xfId="1" applyFont="1" applyFill="1" applyBorder="1"/>
    <xf numFmtId="0" fontId="2" fillId="0" borderId="3" xfId="0" applyFont="1" applyBorder="1" applyAlignment="1">
      <alignment horizontal="center"/>
    </xf>
    <xf numFmtId="43" fontId="9" fillId="0" borderId="3" xfId="1" applyFont="1" applyFill="1" applyBorder="1"/>
    <xf numFmtId="43" fontId="0" fillId="0" borderId="0" xfId="1" applyFont="1" applyFill="1" applyBorder="1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43" fontId="0" fillId="0" borderId="0" xfId="1" applyFont="1" applyAlignment="1">
      <alignment horizontal="left"/>
    </xf>
    <xf numFmtId="0" fontId="2" fillId="0" borderId="0" xfId="0" applyFont="1" applyAlignment="1">
      <alignment wrapText="1"/>
    </xf>
    <xf numFmtId="43" fontId="2" fillId="0" borderId="0" xfId="1" applyFont="1" applyFill="1" applyBorder="1"/>
    <xf numFmtId="0" fontId="8" fillId="3" borderId="3" xfId="0" applyFont="1" applyFill="1" applyBorder="1" applyAlignment="1">
      <alignment horizontal="right" wrapText="1"/>
    </xf>
    <xf numFmtId="43" fontId="2" fillId="0" borderId="0" xfId="1" applyFont="1" applyAlignment="1">
      <alignment horizontal="center"/>
    </xf>
    <xf numFmtId="43" fontId="0" fillId="0" borderId="0" xfId="1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0</xdr:rowOff>
    </xdr:from>
    <xdr:to>
      <xdr:col>2</xdr:col>
      <xdr:colOff>900256</xdr:colOff>
      <xdr:row>6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AEAAF4-02A6-418B-B89E-5FA0F3769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0"/>
          <a:ext cx="1528906" cy="13716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145</xdr:row>
      <xdr:rowOff>180975</xdr:rowOff>
    </xdr:from>
    <xdr:to>
      <xdr:col>2</xdr:col>
      <xdr:colOff>2705100</xdr:colOff>
      <xdr:row>157</xdr:row>
      <xdr:rowOff>48260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AFBF1F-5153-4CED-6DDF-E0525647E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0300275"/>
          <a:ext cx="2886075" cy="2162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yrobi.ozoria\Desktop\ESTADOS%20FINANCIEROS%202025\RESULTADOS%202025.xlsx" TargetMode="External"/><Relationship Id="rId1" Type="http://schemas.openxmlformats.org/officeDocument/2006/relationships/externalLinkPath" Target="file:///C:\Users\dayrobi.ozoria\Desktop\ESTADOS%20FINANCIEROS%202025\RESULTADO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CONSOLIDADO"/>
      <sheetName val="CONSOLIDADO (2)"/>
    </sheetNames>
    <sheetDataSet>
      <sheetData sheetId="0">
        <row r="17">
          <cell r="D17">
            <v>11954000</v>
          </cell>
        </row>
        <row r="19">
          <cell r="D19">
            <v>363666.67</v>
          </cell>
        </row>
        <row r="28">
          <cell r="D28">
            <v>39666</v>
          </cell>
        </row>
        <row r="29">
          <cell r="D29">
            <v>21007</v>
          </cell>
        </row>
        <row r="30">
          <cell r="D30">
            <v>66758.399999999994</v>
          </cell>
        </row>
      </sheetData>
      <sheetData sheetId="1">
        <row r="16">
          <cell r="D16">
            <v>12593366.66</v>
          </cell>
        </row>
        <row r="18">
          <cell r="D18">
            <v>357000</v>
          </cell>
        </row>
        <row r="20">
          <cell r="D20">
            <v>76142.13</v>
          </cell>
        </row>
        <row r="31">
          <cell r="D31">
            <v>8471</v>
          </cell>
        </row>
        <row r="32">
          <cell r="D32">
            <v>16102</v>
          </cell>
        </row>
        <row r="33">
          <cell r="D33">
            <v>120800</v>
          </cell>
        </row>
        <row r="35">
          <cell r="D35">
            <v>698556.7</v>
          </cell>
        </row>
        <row r="53">
          <cell r="D53">
            <v>16992</v>
          </cell>
        </row>
        <row r="54">
          <cell r="D54">
            <v>5091700</v>
          </cell>
        </row>
      </sheetData>
      <sheetData sheetId="2">
        <row r="16">
          <cell r="D16">
            <v>12732766.66</v>
          </cell>
        </row>
        <row r="18">
          <cell r="D18">
            <v>357000</v>
          </cell>
        </row>
        <row r="19">
          <cell r="D19">
            <v>2258000</v>
          </cell>
        </row>
        <row r="20">
          <cell r="D20">
            <v>2503645.6</v>
          </cell>
        </row>
        <row r="21">
          <cell r="D21">
            <v>772227.75</v>
          </cell>
        </row>
        <row r="32">
          <cell r="D32">
            <v>42760.4</v>
          </cell>
        </row>
        <row r="33">
          <cell r="D33">
            <v>17419</v>
          </cell>
        </row>
        <row r="37">
          <cell r="D37">
            <v>90024</v>
          </cell>
        </row>
        <row r="39">
          <cell r="D39">
            <v>121298.03</v>
          </cell>
        </row>
        <row r="40">
          <cell r="D40">
            <v>496553.57</v>
          </cell>
        </row>
        <row r="42">
          <cell r="D42">
            <v>87221</v>
          </cell>
        </row>
        <row r="44">
          <cell r="D44">
            <v>872000</v>
          </cell>
        </row>
        <row r="54">
          <cell r="D54">
            <v>596608</v>
          </cell>
        </row>
        <row r="55">
          <cell r="D55">
            <v>1072500</v>
          </cell>
        </row>
        <row r="61">
          <cell r="D61">
            <v>3041326.83</v>
          </cell>
        </row>
        <row r="62">
          <cell r="D62">
            <v>233817</v>
          </cell>
        </row>
      </sheetData>
      <sheetData sheetId="3">
        <row r="17">
          <cell r="D17">
            <v>13260600</v>
          </cell>
        </row>
        <row r="19">
          <cell r="D19">
            <v>357000</v>
          </cell>
        </row>
        <row r="20">
          <cell r="D20">
            <v>42455.01</v>
          </cell>
        </row>
        <row r="30">
          <cell r="D30">
            <v>7530</v>
          </cell>
        </row>
        <row r="31">
          <cell r="D31">
            <v>14017</v>
          </cell>
        </row>
        <row r="33">
          <cell r="D33">
            <v>60062</v>
          </cell>
        </row>
        <row r="36">
          <cell r="D36">
            <v>241344</v>
          </cell>
        </row>
        <row r="39">
          <cell r="D39">
            <v>8827685.5</v>
          </cell>
        </row>
        <row r="50">
          <cell r="D50">
            <v>350000</v>
          </cell>
        </row>
        <row r="57">
          <cell r="D57">
            <v>351168</v>
          </cell>
        </row>
        <row r="58">
          <cell r="D58">
            <v>10443600</v>
          </cell>
        </row>
        <row r="59">
          <cell r="D59">
            <v>2034625</v>
          </cell>
        </row>
      </sheetData>
      <sheetData sheetId="4">
        <row r="16">
          <cell r="D16">
            <v>13807000</v>
          </cell>
        </row>
        <row r="19">
          <cell r="D19">
            <v>1980000</v>
          </cell>
        </row>
        <row r="20">
          <cell r="D20">
            <v>837748.05</v>
          </cell>
        </row>
        <row r="22">
          <cell r="D22">
            <v>27824244.440000001</v>
          </cell>
        </row>
        <row r="24">
          <cell r="D24">
            <v>369000</v>
          </cell>
        </row>
        <row r="33">
          <cell r="D33">
            <v>41330</v>
          </cell>
        </row>
        <row r="34">
          <cell r="D34">
            <v>15988</v>
          </cell>
        </row>
        <row r="36">
          <cell r="D36">
            <v>50000</v>
          </cell>
        </row>
        <row r="39">
          <cell r="D39">
            <v>3322138.71</v>
          </cell>
        </row>
        <row r="55">
          <cell r="D55">
            <v>485276.77</v>
          </cell>
        </row>
        <row r="64">
          <cell r="D64">
            <v>1886676.19</v>
          </cell>
        </row>
        <row r="65">
          <cell r="D65">
            <v>1510400</v>
          </cell>
        </row>
      </sheetData>
      <sheetData sheetId="5">
        <row r="17">
          <cell r="D17">
            <v>14098500</v>
          </cell>
        </row>
        <row r="18">
          <cell r="D18">
            <v>354000</v>
          </cell>
        </row>
        <row r="20">
          <cell r="D20">
            <v>1380000</v>
          </cell>
        </row>
        <row r="21">
          <cell r="D21">
            <v>467005.08</v>
          </cell>
        </row>
        <row r="22">
          <cell r="D22">
            <v>35000</v>
          </cell>
        </row>
        <row r="31">
          <cell r="D31">
            <v>24740</v>
          </cell>
        </row>
        <row r="32">
          <cell r="D32">
            <v>18305</v>
          </cell>
        </row>
        <row r="35">
          <cell r="D35">
            <v>218587</v>
          </cell>
        </row>
        <row r="39">
          <cell r="D39">
            <v>5224.55</v>
          </cell>
        </row>
        <row r="51">
          <cell r="D51">
            <v>350000</v>
          </cell>
        </row>
        <row r="54">
          <cell r="D54">
            <v>10030</v>
          </cell>
        </row>
        <row r="59">
          <cell r="D59">
            <v>500000.01</v>
          </cell>
        </row>
      </sheetData>
      <sheetData sheetId="6">
        <row r="16">
          <cell r="D16">
            <v>13431000</v>
          </cell>
        </row>
        <row r="17">
          <cell r="D17">
            <v>369000</v>
          </cell>
        </row>
        <row r="19">
          <cell r="D19">
            <v>1090000</v>
          </cell>
        </row>
        <row r="20">
          <cell r="D20">
            <v>690479.92</v>
          </cell>
        </row>
        <row r="22">
          <cell r="D22">
            <v>133333.32999999999</v>
          </cell>
        </row>
        <row r="32">
          <cell r="D32">
            <v>24120</v>
          </cell>
        </row>
        <row r="33">
          <cell r="D33">
            <v>15307</v>
          </cell>
        </row>
        <row r="37">
          <cell r="D37">
            <v>185789.6</v>
          </cell>
        </row>
        <row r="40">
          <cell r="D40">
            <v>813740</v>
          </cell>
        </row>
        <row r="56">
          <cell r="D56">
            <v>577500</v>
          </cell>
        </row>
        <row r="62">
          <cell r="D62">
            <v>1328872.3999999999</v>
          </cell>
        </row>
      </sheetData>
      <sheetData sheetId="7">
        <row r="16">
          <cell r="D16">
            <v>13793000</v>
          </cell>
        </row>
        <row r="17">
          <cell r="D17">
            <v>269773.88</v>
          </cell>
        </row>
        <row r="18">
          <cell r="D18">
            <v>654074.06999999995</v>
          </cell>
        </row>
        <row r="21">
          <cell r="D21">
            <v>369000</v>
          </cell>
        </row>
        <row r="30">
          <cell r="D30">
            <v>24740</v>
          </cell>
        </row>
        <row r="31">
          <cell r="D31">
            <v>10428</v>
          </cell>
        </row>
        <row r="33">
          <cell r="D33">
            <v>901637.8</v>
          </cell>
        </row>
        <row r="37">
          <cell r="D37">
            <v>132522.32</v>
          </cell>
        </row>
        <row r="41">
          <cell r="D41">
            <v>1320328.08</v>
          </cell>
        </row>
        <row r="53">
          <cell r="D53">
            <v>700000</v>
          </cell>
        </row>
        <row r="62">
          <cell r="D62">
            <v>180999.02</v>
          </cell>
        </row>
      </sheetData>
      <sheetData sheetId="8">
        <row r="16">
          <cell r="D16">
            <v>13226966.67</v>
          </cell>
        </row>
        <row r="18">
          <cell r="D18">
            <v>1913197.95</v>
          </cell>
        </row>
        <row r="21">
          <cell r="D21">
            <v>424000</v>
          </cell>
        </row>
        <row r="22">
          <cell r="D22">
            <v>9958158</v>
          </cell>
        </row>
        <row r="31">
          <cell r="D31">
            <v>24120</v>
          </cell>
        </row>
        <row r="32">
          <cell r="D32">
            <v>22686</v>
          </cell>
        </row>
        <row r="34">
          <cell r="D34">
            <v>818054.2</v>
          </cell>
        </row>
        <row r="37">
          <cell r="D37">
            <v>85000</v>
          </cell>
        </row>
        <row r="38">
          <cell r="D38">
            <v>6451180.9400000004</v>
          </cell>
        </row>
        <row r="53">
          <cell r="D53">
            <v>350000</v>
          </cell>
        </row>
        <row r="61">
          <cell r="D61">
            <v>29960000</v>
          </cell>
        </row>
        <row r="62">
          <cell r="D62">
            <v>3900000</v>
          </cell>
        </row>
        <row r="64">
          <cell r="D64">
            <v>2800000</v>
          </cell>
        </row>
      </sheetData>
      <sheetData sheetId="9">
        <row r="16">
          <cell r="D16">
            <v>13353000</v>
          </cell>
        </row>
        <row r="18">
          <cell r="D18">
            <v>2872000</v>
          </cell>
        </row>
        <row r="19">
          <cell r="D19">
            <v>2643174.87</v>
          </cell>
        </row>
        <row r="22">
          <cell r="D22">
            <v>44398100</v>
          </cell>
        </row>
        <row r="23">
          <cell r="D23">
            <v>451000</v>
          </cell>
        </row>
        <row r="32">
          <cell r="D32">
            <v>24120</v>
          </cell>
        </row>
        <row r="33">
          <cell r="D33">
            <v>16194</v>
          </cell>
        </row>
        <row r="34">
          <cell r="D34">
            <v>50000</v>
          </cell>
        </row>
        <row r="36">
          <cell r="D36">
            <v>384502.7</v>
          </cell>
        </row>
        <row r="38">
          <cell r="D38">
            <v>42500</v>
          </cell>
        </row>
        <row r="39">
          <cell r="D39">
            <v>132354.85999999999</v>
          </cell>
        </row>
        <row r="49">
          <cell r="D49">
            <v>20293.169999999998</v>
          </cell>
        </row>
        <row r="50">
          <cell r="D50">
            <v>1590000</v>
          </cell>
        </row>
        <row r="58">
          <cell r="D58">
            <v>247988.8</v>
          </cell>
        </row>
        <row r="59">
          <cell r="D59">
            <v>43660</v>
          </cell>
        </row>
      </sheetData>
      <sheetData sheetId="10">
        <row r="16">
          <cell r="D16">
            <v>13957333.33</v>
          </cell>
        </row>
        <row r="18">
          <cell r="D18">
            <v>116346.37</v>
          </cell>
        </row>
        <row r="21">
          <cell r="D21">
            <v>116250</v>
          </cell>
        </row>
        <row r="22">
          <cell r="D22">
            <v>516000</v>
          </cell>
        </row>
        <row r="23">
          <cell r="D23">
            <v>41841.03</v>
          </cell>
        </row>
        <row r="32">
          <cell r="D32">
            <v>24120</v>
          </cell>
        </row>
        <row r="33">
          <cell r="D33">
            <v>16176</v>
          </cell>
        </row>
        <row r="35">
          <cell r="D35">
            <v>141600</v>
          </cell>
        </row>
        <row r="41">
          <cell r="D41">
            <v>42500</v>
          </cell>
        </row>
        <row r="65">
          <cell r="D65">
            <v>247800</v>
          </cell>
        </row>
        <row r="66">
          <cell r="D66">
            <v>53454</v>
          </cell>
        </row>
        <row r="67">
          <cell r="D67">
            <v>58941</v>
          </cell>
        </row>
        <row r="68">
          <cell r="D68">
            <v>2995000</v>
          </cell>
        </row>
        <row r="69">
          <cell r="D69">
            <v>6159600</v>
          </cell>
        </row>
        <row r="70">
          <cell r="D70">
            <v>106384.08</v>
          </cell>
        </row>
      </sheetData>
      <sheetData sheetId="11">
        <row r="16">
          <cell r="D16">
            <v>13800000</v>
          </cell>
        </row>
        <row r="17">
          <cell r="D17">
            <v>427280.82</v>
          </cell>
        </row>
        <row r="18">
          <cell r="D18">
            <v>824000</v>
          </cell>
        </row>
        <row r="19">
          <cell r="D19">
            <v>386155.98</v>
          </cell>
        </row>
        <row r="21">
          <cell r="D21">
            <v>41532913.920000002</v>
          </cell>
        </row>
        <row r="23">
          <cell r="D23">
            <v>501000</v>
          </cell>
        </row>
        <row r="32">
          <cell r="D32">
            <v>8506</v>
          </cell>
        </row>
        <row r="33">
          <cell r="D33">
            <v>16177</v>
          </cell>
        </row>
        <row r="37">
          <cell r="D37">
            <v>381030.54</v>
          </cell>
        </row>
        <row r="47">
          <cell r="D47">
            <v>10987000</v>
          </cell>
        </row>
        <row r="61">
          <cell r="D61">
            <v>2386432</v>
          </cell>
        </row>
        <row r="62">
          <cell r="D62">
            <v>498550</v>
          </cell>
        </row>
        <row r="65">
          <cell r="D65">
            <v>440000</v>
          </cell>
        </row>
        <row r="74">
          <cell r="D74">
            <v>143685</v>
          </cell>
        </row>
        <row r="78">
          <cell r="D78">
            <v>1594081.33</v>
          </cell>
        </row>
        <row r="79">
          <cell r="D79">
            <v>244984.94</v>
          </cell>
        </row>
        <row r="80">
          <cell r="D80">
            <v>247998.24</v>
          </cell>
        </row>
        <row r="81">
          <cell r="D81">
            <v>10138.56</v>
          </cell>
        </row>
        <row r="82">
          <cell r="D82">
            <v>6788059.1600000001</v>
          </cell>
        </row>
        <row r="83">
          <cell r="D83">
            <v>6420000</v>
          </cell>
        </row>
        <row r="85">
          <cell r="D85">
            <v>7568326.1500000004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639B-BDB5-45C4-BCB0-CB35F041B912}">
  <dimension ref="A1:G152"/>
  <sheetViews>
    <sheetView tabSelected="1" view="pageBreakPreview" topLeftCell="A97" zoomScale="60" zoomScaleNormal="100" workbookViewId="0">
      <selection activeCell="E154" sqref="E154"/>
    </sheetView>
  </sheetViews>
  <sheetFormatPr baseColWidth="10" defaultRowHeight="15" x14ac:dyDescent="0.25"/>
  <cols>
    <col min="2" max="2" width="12.42578125" customWidth="1"/>
    <col min="3" max="3" width="40.85546875" customWidth="1"/>
    <col min="4" max="4" width="20.140625" customWidth="1"/>
    <col min="5" max="5" width="28.140625" customWidth="1"/>
    <col min="7" max="7" width="19" customWidth="1"/>
  </cols>
  <sheetData>
    <row r="1" spans="2:7" ht="15.75" x14ac:dyDescent="0.25">
      <c r="B1" s="1"/>
      <c r="C1" s="42" t="s">
        <v>0</v>
      </c>
      <c r="D1" s="42"/>
      <c r="E1" s="42"/>
      <c r="F1" s="2"/>
    </row>
    <row r="2" spans="2:7" ht="15.75" x14ac:dyDescent="0.25">
      <c r="B2" s="3"/>
      <c r="C2" s="42" t="s">
        <v>1</v>
      </c>
      <c r="D2" s="42"/>
      <c r="E2" s="42"/>
      <c r="F2" s="2"/>
    </row>
    <row r="3" spans="2:7" ht="15.75" x14ac:dyDescent="0.25">
      <c r="B3" s="3"/>
      <c r="C3" s="42" t="s">
        <v>2</v>
      </c>
      <c r="D3" s="42"/>
      <c r="E3" s="42"/>
      <c r="F3" s="2"/>
    </row>
    <row r="4" spans="2:7" ht="15.75" x14ac:dyDescent="0.25">
      <c r="B4" s="4"/>
      <c r="C4" s="42" t="s">
        <v>3</v>
      </c>
      <c r="D4" s="42"/>
      <c r="E4" s="42"/>
      <c r="F4" s="2"/>
    </row>
    <row r="5" spans="2:7" ht="15.75" x14ac:dyDescent="0.25">
      <c r="B5" s="5"/>
      <c r="C5" s="42" t="s">
        <v>4</v>
      </c>
      <c r="D5" s="42"/>
      <c r="E5" s="42"/>
      <c r="F5" s="2"/>
    </row>
    <row r="6" spans="2:7" ht="15.75" x14ac:dyDescent="0.25">
      <c r="B6" s="1"/>
      <c r="C6" s="42">
        <v>2025</v>
      </c>
      <c r="D6" s="42"/>
      <c r="E6" s="42"/>
      <c r="F6" s="2"/>
    </row>
    <row r="7" spans="2:7" ht="15.75" thickBot="1" x14ac:dyDescent="0.3"/>
    <row r="8" spans="2:7" ht="27" thickBot="1" x14ac:dyDescent="0.3">
      <c r="B8" s="6" t="s">
        <v>5</v>
      </c>
      <c r="C8" s="7" t="s">
        <v>6</v>
      </c>
      <c r="D8" s="8" t="s">
        <v>7</v>
      </c>
      <c r="E8" s="8" t="s">
        <v>8</v>
      </c>
    </row>
    <row r="9" spans="2:7" x14ac:dyDescent="0.25">
      <c r="B9" s="9"/>
      <c r="C9" s="10" t="s">
        <v>9</v>
      </c>
      <c r="D9" s="11"/>
      <c r="E9" s="11"/>
    </row>
    <row r="10" spans="2:7" ht="16.5" customHeight="1" x14ac:dyDescent="0.25">
      <c r="B10" s="12" t="s">
        <v>10</v>
      </c>
      <c r="C10" s="13" t="s">
        <v>11</v>
      </c>
      <c r="D10" s="14">
        <v>2403578297</v>
      </c>
      <c r="E10" s="15"/>
    </row>
    <row r="11" spans="2:7" ht="16.5" customHeight="1" x14ac:dyDescent="0.25">
      <c r="B11" s="12"/>
      <c r="C11" s="13" t="s">
        <v>12</v>
      </c>
      <c r="D11" s="15"/>
      <c r="E11" s="15"/>
    </row>
    <row r="12" spans="2:7" ht="16.5" customHeight="1" x14ac:dyDescent="0.25">
      <c r="B12" s="16"/>
      <c r="C12" s="17" t="s">
        <v>13</v>
      </c>
      <c r="D12" s="15"/>
      <c r="E12" s="18">
        <f>+D10</f>
        <v>2403578297</v>
      </c>
    </row>
    <row r="13" spans="2:7" ht="21" customHeight="1" x14ac:dyDescent="0.25">
      <c r="B13" s="19"/>
      <c r="C13" s="20" t="s">
        <v>14</v>
      </c>
      <c r="D13" s="21">
        <f>+D14+D34+D82+D123+D141</f>
        <v>1812478214.3200004</v>
      </c>
      <c r="E13" s="21">
        <f>+D13</f>
        <v>1812478214.3200004</v>
      </c>
      <c r="F13" s="22"/>
      <c r="G13" s="22"/>
    </row>
    <row r="14" spans="2:7" ht="21" customHeight="1" x14ac:dyDescent="0.25">
      <c r="B14" s="23">
        <v>1</v>
      </c>
      <c r="C14" s="24" t="s">
        <v>15</v>
      </c>
      <c r="D14" s="25">
        <f>SUM(D15:D33)</f>
        <v>814818981.41999996</v>
      </c>
      <c r="E14" s="25" t="s">
        <v>16</v>
      </c>
    </row>
    <row r="15" spans="2:7" ht="21" customHeight="1" x14ac:dyDescent="0.25">
      <c r="B15" s="19">
        <v>11101</v>
      </c>
      <c r="C15" s="26" t="s">
        <v>17</v>
      </c>
      <c r="D15" s="27">
        <v>332429011.73000002</v>
      </c>
      <c r="E15" s="14"/>
    </row>
    <row r="16" spans="2:7" ht="27" customHeight="1" x14ac:dyDescent="0.25">
      <c r="B16" s="16">
        <v>11208</v>
      </c>
      <c r="C16" s="13" t="s">
        <v>18</v>
      </c>
      <c r="D16" s="27">
        <f>+[1]ENERO!D17+[1]FEBRERO!D16+[1]MARZO!D16+[1]ABRIL!D17+[1]MAYO!D16+[1]JUNIO!D17+[1]JULIO!D16+[1]AGOSTO!D16+[1]SEPTIEMBRE!D16+[1]OCTUBRE!D16+[1]NOVIEMBRE!D16+[1]DICIEMBRE!D16</f>
        <v>160007533.31999999</v>
      </c>
      <c r="E16" s="15"/>
    </row>
    <row r="17" spans="2:7" ht="21" customHeight="1" x14ac:dyDescent="0.25">
      <c r="B17" s="16">
        <v>13201</v>
      </c>
      <c r="C17" s="13" t="s">
        <v>19</v>
      </c>
      <c r="D17" s="27">
        <v>174070.51</v>
      </c>
      <c r="E17" s="14"/>
    </row>
    <row r="18" spans="2:7" ht="21" customHeight="1" x14ac:dyDescent="0.25">
      <c r="B18" s="16">
        <v>11401</v>
      </c>
      <c r="C18" s="13" t="s">
        <v>20</v>
      </c>
      <c r="D18" s="27">
        <v>44750383.109999999</v>
      </c>
      <c r="E18" s="14"/>
    </row>
    <row r="19" spans="2:7" ht="21" customHeight="1" x14ac:dyDescent="0.25">
      <c r="B19" s="16">
        <v>11501</v>
      </c>
      <c r="C19" s="13" t="s">
        <v>21</v>
      </c>
      <c r="D19" s="27">
        <v>350000</v>
      </c>
      <c r="E19" s="14"/>
    </row>
    <row r="20" spans="2:7" ht="28.5" customHeight="1" x14ac:dyDescent="0.25">
      <c r="B20" s="16">
        <v>11503</v>
      </c>
      <c r="C20" s="13" t="s">
        <v>22</v>
      </c>
      <c r="D20" s="14">
        <f>+[1]MARZO!D19+[1]MAYO!D19+[1]JUNIO!D20+[1]JULIO!D19+[1]OCTUBRE!D18+[1]DICIEMBRE!D18</f>
        <v>10404000</v>
      </c>
      <c r="E20" s="14"/>
    </row>
    <row r="21" spans="2:7" ht="21" customHeight="1" x14ac:dyDescent="0.25">
      <c r="B21" s="16">
        <v>12203</v>
      </c>
      <c r="C21" s="13" t="s">
        <v>23</v>
      </c>
      <c r="D21" s="14">
        <f>+[1]MARZO!D21+[1]AGOSTO!D18+[1]NOVIEMBRE!D18+[1]DICIEMBRE!D17</f>
        <v>1969929.01</v>
      </c>
      <c r="E21" s="14"/>
    </row>
    <row r="22" spans="2:7" ht="21" customHeight="1" x14ac:dyDescent="0.25">
      <c r="B22" s="16">
        <v>11504</v>
      </c>
      <c r="C22" s="13" t="s">
        <v>24</v>
      </c>
      <c r="D22" s="14">
        <f>+[1]FEBRERO!D20+[1]MARZO!D20+[1]ABRIL!D20+[1]MAYO!D20+[1]JUNIO!D21+[1]JULIO!D20+[1]AGOSTO!D17+[1]SEPTIEMBRE!D18+[1]OCTUBRE!D19+[1]DICIEMBRE!D19</f>
        <v>9829778.4700000007</v>
      </c>
      <c r="E22" s="14"/>
      <c r="F22" s="2"/>
      <c r="G22" s="2"/>
    </row>
    <row r="23" spans="2:7" ht="21" customHeight="1" x14ac:dyDescent="0.25">
      <c r="B23" s="16">
        <v>12205</v>
      </c>
      <c r="C23" s="13" t="s">
        <v>25</v>
      </c>
      <c r="D23" s="27">
        <v>43351000</v>
      </c>
      <c r="E23" s="14"/>
      <c r="F23" s="2"/>
    </row>
    <row r="24" spans="2:7" ht="21" customHeight="1" x14ac:dyDescent="0.25">
      <c r="B24" s="16">
        <v>12206</v>
      </c>
      <c r="C24" s="13" t="s">
        <v>26</v>
      </c>
      <c r="D24" s="14">
        <f>+[1]MAYO!D22+[1]JUNIO!D22+[1]JULIO!D22</f>
        <v>27992577.77</v>
      </c>
      <c r="E24" s="14"/>
      <c r="F24" s="2"/>
    </row>
    <row r="25" spans="2:7" ht="27.75" customHeight="1" x14ac:dyDescent="0.25">
      <c r="B25" s="16">
        <v>12209</v>
      </c>
      <c r="C25" s="13" t="s">
        <v>27</v>
      </c>
      <c r="D25" s="27">
        <v>6114250</v>
      </c>
      <c r="E25" s="14"/>
      <c r="F25" s="2"/>
    </row>
    <row r="26" spans="2:7" ht="21" customHeight="1" x14ac:dyDescent="0.25">
      <c r="B26" s="16">
        <v>11209</v>
      </c>
      <c r="C26" s="13" t="s">
        <v>28</v>
      </c>
      <c r="D26" s="27">
        <v>702000</v>
      </c>
      <c r="E26" s="14"/>
      <c r="F26" s="2"/>
    </row>
    <row r="27" spans="2:7" ht="21" customHeight="1" x14ac:dyDescent="0.25">
      <c r="B27" s="16">
        <v>12210</v>
      </c>
      <c r="C27" s="13" t="s">
        <v>29</v>
      </c>
      <c r="D27" s="14">
        <f>+[1]OCTUBRE!D22+[1]NOVIEMBRE!D21</f>
        <v>44514350</v>
      </c>
      <c r="E27" s="14"/>
      <c r="F27" s="2"/>
    </row>
    <row r="28" spans="2:7" ht="21" customHeight="1" x14ac:dyDescent="0.25">
      <c r="B28" s="16">
        <v>14201</v>
      </c>
      <c r="C28" s="13" t="s">
        <v>30</v>
      </c>
      <c r="D28" s="14">
        <f>+[1]SEPTIEMBRE!D22+[1]NOVIEMBRE!D23</f>
        <v>9999999.0299999993</v>
      </c>
      <c r="E28" s="14"/>
      <c r="F28" s="2"/>
    </row>
    <row r="29" spans="2:7" ht="21" customHeight="1" x14ac:dyDescent="0.25">
      <c r="B29" s="19">
        <v>12215</v>
      </c>
      <c r="C29" s="26" t="s">
        <v>31</v>
      </c>
      <c r="D29" s="14">
        <f>+[1]DICIEMBRE!D21</f>
        <v>41532913.920000002</v>
      </c>
      <c r="E29" s="14"/>
      <c r="F29" s="2"/>
    </row>
    <row r="30" spans="2:7" ht="21" customHeight="1" x14ac:dyDescent="0.25">
      <c r="B30" s="16">
        <v>11211</v>
      </c>
      <c r="C30" s="13" t="s">
        <v>32</v>
      </c>
      <c r="D30" s="14">
        <f>+[1]ENERO!D19+[1]FEBRERO!D18+[1]MARZO!D18+[1]ABRIL!D19+[1]MAYO!D24+[1]JUNIO!D18+[1]JULIO!D17+[1]AGOSTO!D21+[1]SEPTIEMBRE!D21+[1]OCTUBRE!D23+[1]NOVIEMBRE!D22+[1]DICIEMBRE!D23</f>
        <v>4787666.67</v>
      </c>
      <c r="E30" s="14"/>
      <c r="F30" s="2"/>
    </row>
    <row r="31" spans="2:7" ht="21" customHeight="1" x14ac:dyDescent="0.25">
      <c r="B31" s="16">
        <v>15101</v>
      </c>
      <c r="C31" s="13" t="s">
        <v>33</v>
      </c>
      <c r="D31" s="28">
        <v>35287836.210000001</v>
      </c>
      <c r="E31" s="14"/>
      <c r="F31" s="2"/>
    </row>
    <row r="32" spans="2:7" ht="21" customHeight="1" x14ac:dyDescent="0.25">
      <c r="B32" s="16">
        <v>15201</v>
      </c>
      <c r="C32" s="13" t="s">
        <v>34</v>
      </c>
      <c r="D32" s="28">
        <v>35385313.600000001</v>
      </c>
      <c r="E32" s="14"/>
      <c r="F32" s="2"/>
    </row>
    <row r="33" spans="2:6" ht="28.5" customHeight="1" x14ac:dyDescent="0.25">
      <c r="B33" s="16">
        <v>15301</v>
      </c>
      <c r="C33" s="13" t="s">
        <v>35</v>
      </c>
      <c r="D33" s="28">
        <v>5236368.07</v>
      </c>
      <c r="E33" s="14"/>
      <c r="F33" s="2"/>
    </row>
    <row r="34" spans="2:6" ht="21" customHeight="1" x14ac:dyDescent="0.25">
      <c r="B34" s="23">
        <v>2</v>
      </c>
      <c r="C34" s="20" t="s">
        <v>36</v>
      </c>
      <c r="D34" s="25">
        <f>SUM(D35:D81)</f>
        <v>829727619.64000022</v>
      </c>
      <c r="E34" s="25"/>
      <c r="F34" s="2"/>
    </row>
    <row r="35" spans="2:6" ht="21" customHeight="1" x14ac:dyDescent="0.25">
      <c r="B35" s="16">
        <v>21201</v>
      </c>
      <c r="C35" s="13" t="s">
        <v>37</v>
      </c>
      <c r="D35" s="28">
        <v>804843.53</v>
      </c>
      <c r="E35" s="14"/>
      <c r="F35" s="2"/>
    </row>
    <row r="36" spans="2:6" ht="21" customHeight="1" x14ac:dyDescent="0.25">
      <c r="B36" s="16">
        <v>21301</v>
      </c>
      <c r="C36" s="13" t="s">
        <v>38</v>
      </c>
      <c r="D36" s="28">
        <v>3680751.87</v>
      </c>
      <c r="E36" s="14"/>
      <c r="F36" s="2"/>
    </row>
    <row r="37" spans="2:6" ht="21" customHeight="1" x14ac:dyDescent="0.25">
      <c r="B37" s="16">
        <v>21401</v>
      </c>
      <c r="C37" s="13" t="s">
        <v>39</v>
      </c>
      <c r="D37" s="28">
        <v>18098.240000000002</v>
      </c>
      <c r="E37" s="14"/>
      <c r="F37" s="2"/>
    </row>
    <row r="38" spans="2:6" ht="21" customHeight="1" x14ac:dyDescent="0.25">
      <c r="B38" s="16">
        <v>21501</v>
      </c>
      <c r="C38" s="13" t="s">
        <v>40</v>
      </c>
      <c r="D38" s="28">
        <v>34120560.32</v>
      </c>
      <c r="E38" s="14"/>
    </row>
    <row r="39" spans="2:6" ht="21" customHeight="1" x14ac:dyDescent="0.25">
      <c r="B39" s="16">
        <v>21601</v>
      </c>
      <c r="C39" s="13" t="s">
        <v>41</v>
      </c>
      <c r="D39" s="28">
        <v>25972353.559999999</v>
      </c>
      <c r="E39" s="14"/>
    </row>
    <row r="40" spans="2:6" ht="21" customHeight="1" x14ac:dyDescent="0.25">
      <c r="B40" s="16">
        <v>21701</v>
      </c>
      <c r="C40" s="13" t="s">
        <v>42</v>
      </c>
      <c r="D40" s="14">
        <f>+[1]ENERO!D28+[1]FEBRERO!D31+[1]MARZO!D32+[1]ABRIL!D30+[1]MAYO!D33+[1]JUNIO!D31+[1]JULIO!D32+[1]AGOSTO!D30+[1]SEPTIEMBRE!D31+[1]OCTUBRE!D32+[1]NOVIEMBRE!D32+[1]DICIEMBRE!D32</f>
        <v>294223.40000000002</v>
      </c>
      <c r="E40" s="14"/>
    </row>
    <row r="41" spans="2:6" ht="21" customHeight="1" x14ac:dyDescent="0.25">
      <c r="B41" s="16">
        <v>21801</v>
      </c>
      <c r="C41" s="13" t="s">
        <v>43</v>
      </c>
      <c r="D41" s="14">
        <f>+[1]ENERO!D29+[1]FEBRERO!D32+[1]MARZO!D33+[1]ABRIL!D31+[1]MAYO!D34+[1]JUNIO!D32+[1]JULIO!D33+[1]AGOSTO!D31+[1]SEPTIEMBRE!D32+[1]OCTUBRE!D33+[1]NOVIEMBRE!D33+[1]DICIEMBRE!D33</f>
        <v>199806</v>
      </c>
      <c r="E41" s="14"/>
    </row>
    <row r="42" spans="2:6" ht="21" customHeight="1" x14ac:dyDescent="0.25">
      <c r="B42" s="16">
        <v>22101</v>
      </c>
      <c r="C42" s="13" t="s">
        <v>44</v>
      </c>
      <c r="D42" s="28">
        <v>26749589.309999999</v>
      </c>
      <c r="E42" s="14"/>
    </row>
    <row r="43" spans="2:6" ht="21" customHeight="1" x14ac:dyDescent="0.25">
      <c r="B43" s="16">
        <v>22102</v>
      </c>
      <c r="C43" s="13" t="s">
        <v>45</v>
      </c>
      <c r="D43" s="14">
        <f>+[1]ABRIL!D33</f>
        <v>60062</v>
      </c>
      <c r="E43" s="14"/>
    </row>
    <row r="44" spans="2:6" ht="21" customHeight="1" x14ac:dyDescent="0.25">
      <c r="B44" s="16">
        <v>22103</v>
      </c>
      <c r="C44" s="13" t="s">
        <v>46</v>
      </c>
      <c r="D44" s="14">
        <f>+[1]FEBRERO!D33+[1]MAYO!D36+[1]OCTUBRE!D34+[1]NOVIEMBRE!D35</f>
        <v>362400</v>
      </c>
      <c r="E44" s="14"/>
    </row>
    <row r="45" spans="2:6" ht="29.25" customHeight="1" x14ac:dyDescent="0.25">
      <c r="B45" s="16">
        <v>22201</v>
      </c>
      <c r="C45" s="13" t="s">
        <v>47</v>
      </c>
      <c r="D45" s="28">
        <v>468767173.72000003</v>
      </c>
      <c r="E45" s="14"/>
    </row>
    <row r="46" spans="2:6" ht="21" customHeight="1" x14ac:dyDescent="0.25">
      <c r="B46" s="16">
        <v>23101</v>
      </c>
      <c r="C46" s="13" t="s">
        <v>48</v>
      </c>
      <c r="D46" s="28">
        <v>6521663.2800000003</v>
      </c>
      <c r="E46" s="14"/>
    </row>
    <row r="47" spans="2:6" ht="21" customHeight="1" x14ac:dyDescent="0.25">
      <c r="B47" s="16">
        <v>23201</v>
      </c>
      <c r="C47" s="13" t="s">
        <v>49</v>
      </c>
      <c r="D47" s="14">
        <f>+[1]ENERO!D30+[1]FEBRERO!D35+[1]MARZO!D37+[1]ABRIL!D36+[1]MAYO!D39+[1]JUNIO!D35+[1]JULIO!D37+[1]AGOSTO!D33+[1]SEPTIEMBRE!D34+[1]OCTUBRE!D36+[1]DICIEMBRE!D37</f>
        <v>7308423.6500000004</v>
      </c>
      <c r="E47" s="14"/>
    </row>
    <row r="48" spans="2:6" ht="21" customHeight="1" x14ac:dyDescent="0.25">
      <c r="B48" s="16">
        <v>24101</v>
      </c>
      <c r="C48" s="13" t="s">
        <v>50</v>
      </c>
      <c r="D48" s="28">
        <v>2849733.6</v>
      </c>
      <c r="E48" s="14"/>
    </row>
    <row r="49" spans="1:6" ht="21" customHeight="1" x14ac:dyDescent="0.25">
      <c r="B49" s="16">
        <v>24401</v>
      </c>
      <c r="C49" s="13" t="s">
        <v>51</v>
      </c>
      <c r="D49" s="28">
        <v>548650</v>
      </c>
      <c r="E49" s="14"/>
    </row>
    <row r="50" spans="1:6" ht="21" customHeight="1" x14ac:dyDescent="0.25">
      <c r="B50" s="16">
        <v>25101</v>
      </c>
      <c r="C50" s="13" t="s">
        <v>52</v>
      </c>
      <c r="D50" s="28">
        <v>67004911.520000003</v>
      </c>
      <c r="E50" s="14"/>
    </row>
    <row r="51" spans="1:6" ht="21" customHeight="1" x14ac:dyDescent="0.25">
      <c r="B51" s="16">
        <v>25302</v>
      </c>
      <c r="C51" s="13" t="s">
        <v>53</v>
      </c>
      <c r="D51" s="28">
        <v>1292241.6000000001</v>
      </c>
      <c r="E51" s="14"/>
    </row>
    <row r="52" spans="1:6" ht="21" customHeight="1" x14ac:dyDescent="0.25">
      <c r="B52" s="16">
        <v>25304</v>
      </c>
      <c r="C52" s="13" t="s">
        <v>54</v>
      </c>
      <c r="D52" s="14">
        <f>+[1]SEPTIEMBRE!D37+[1]OCTUBRE!D38+[1]NOVIEMBRE!D41</f>
        <v>170000</v>
      </c>
      <c r="E52" s="14"/>
    </row>
    <row r="53" spans="1:6" ht="30" customHeight="1" x14ac:dyDescent="0.25">
      <c r="B53" s="16">
        <v>25401</v>
      </c>
      <c r="C53" s="13" t="s">
        <v>55</v>
      </c>
      <c r="D53" s="28">
        <v>9000</v>
      </c>
      <c r="E53" s="14"/>
    </row>
    <row r="54" spans="1:6" ht="29.25" customHeight="1" x14ac:dyDescent="0.25">
      <c r="B54" s="16">
        <v>25801</v>
      </c>
      <c r="C54" s="13" t="s">
        <v>56</v>
      </c>
      <c r="D54" s="28">
        <v>31469.439999999999</v>
      </c>
      <c r="E54" s="14"/>
    </row>
    <row r="55" spans="1:6" ht="21" customHeight="1" x14ac:dyDescent="0.25">
      <c r="B55" s="16">
        <v>25901</v>
      </c>
      <c r="C55" s="13" t="s">
        <v>57</v>
      </c>
      <c r="D55" s="14">
        <f>+[1]ABRIL!D39+[1]JULIO!D40</f>
        <v>9641425.5</v>
      </c>
      <c r="E55" s="14"/>
    </row>
    <row r="56" spans="1:6" ht="21" customHeight="1" x14ac:dyDescent="0.25">
      <c r="B56" s="16">
        <v>26101</v>
      </c>
      <c r="C56" s="13" t="s">
        <v>58</v>
      </c>
      <c r="D56" s="14">
        <f>+[1]MARZO!D39</f>
        <v>121298.03</v>
      </c>
      <c r="E56" s="14"/>
    </row>
    <row r="57" spans="1:6" ht="21" customHeight="1" x14ac:dyDescent="0.25">
      <c r="B57" s="16">
        <v>26201</v>
      </c>
      <c r="C57" s="13" t="s">
        <v>59</v>
      </c>
      <c r="D57" s="14">
        <f>+[1]MARZO!D40+[1]JUNIO!D39+[1]AGOSTO!D37+[1]SEPTIEMBRE!D38+[1]OCTUBRE!D39</f>
        <v>7217836.2400000012</v>
      </c>
      <c r="E57" s="14"/>
    </row>
    <row r="58" spans="1:6" ht="21" customHeight="1" x14ac:dyDescent="0.25">
      <c r="A58" s="2"/>
      <c r="B58" s="16">
        <v>26301</v>
      </c>
      <c r="C58" s="13" t="s">
        <v>60</v>
      </c>
      <c r="D58" s="28">
        <v>24064676.43</v>
      </c>
      <c r="E58" s="14"/>
      <c r="F58" s="2"/>
    </row>
    <row r="59" spans="1:6" ht="21" customHeight="1" x14ac:dyDescent="0.25">
      <c r="A59" s="2"/>
      <c r="B59" s="16">
        <v>26801</v>
      </c>
      <c r="C59" s="13" t="s">
        <v>61</v>
      </c>
      <c r="D59" s="14">
        <f>+[1]MARZO!D42</f>
        <v>87221</v>
      </c>
      <c r="E59" s="14"/>
      <c r="F59" s="2"/>
    </row>
    <row r="60" spans="1:6" ht="27.75" customHeight="1" x14ac:dyDescent="0.25">
      <c r="A60" s="2"/>
      <c r="B60" s="16">
        <v>27101</v>
      </c>
      <c r="C60" s="13" t="s">
        <v>62</v>
      </c>
      <c r="D60" s="28">
        <v>331194.71999999997</v>
      </c>
      <c r="E60" s="14"/>
      <c r="F60" s="2"/>
    </row>
    <row r="61" spans="1:6" ht="29.25" customHeight="1" x14ac:dyDescent="0.25">
      <c r="A61" s="2"/>
      <c r="B61" s="16">
        <v>27106</v>
      </c>
      <c r="C61" s="13" t="s">
        <v>63</v>
      </c>
      <c r="D61" s="28">
        <v>92584.44</v>
      </c>
      <c r="E61" s="14"/>
      <c r="F61" s="2"/>
    </row>
    <row r="62" spans="1:6" ht="30" customHeight="1" x14ac:dyDescent="0.25">
      <c r="A62" s="2"/>
      <c r="B62" s="16">
        <v>27202</v>
      </c>
      <c r="C62" s="13" t="s">
        <v>64</v>
      </c>
      <c r="D62" s="28">
        <v>5774880.5800000001</v>
      </c>
      <c r="E62" s="14"/>
      <c r="F62" s="2"/>
    </row>
    <row r="63" spans="1:6" ht="21" customHeight="1" x14ac:dyDescent="0.25">
      <c r="A63" s="2"/>
      <c r="B63" s="16">
        <v>27206</v>
      </c>
      <c r="C63" s="13" t="s">
        <v>65</v>
      </c>
      <c r="D63" s="28">
        <v>8397139.6999999993</v>
      </c>
      <c r="E63" s="14"/>
      <c r="F63" s="2"/>
    </row>
    <row r="64" spans="1:6" ht="30" customHeight="1" x14ac:dyDescent="0.25">
      <c r="A64" s="2"/>
      <c r="B64" s="16">
        <v>27207</v>
      </c>
      <c r="C64" s="13" t="s">
        <v>66</v>
      </c>
      <c r="D64" s="14">
        <f>+[1]MARZO!D44+[1]AGOSTO!D41</f>
        <v>2192328.08</v>
      </c>
      <c r="E64" s="14"/>
      <c r="F64" s="2"/>
    </row>
    <row r="65" spans="1:6" ht="28.5" customHeight="1" x14ac:dyDescent="0.25">
      <c r="A65" s="2"/>
      <c r="B65" s="16">
        <v>27208</v>
      </c>
      <c r="C65" s="13" t="s">
        <v>67</v>
      </c>
      <c r="D65" s="28">
        <v>3442878.75</v>
      </c>
      <c r="E65" s="14"/>
      <c r="F65" s="2"/>
    </row>
    <row r="66" spans="1:6" ht="21" customHeight="1" x14ac:dyDescent="0.25">
      <c r="A66" s="2"/>
      <c r="B66" s="16">
        <v>28201</v>
      </c>
      <c r="C66" s="13" t="s">
        <v>68</v>
      </c>
      <c r="D66" s="28">
        <v>28603.49</v>
      </c>
      <c r="E66" s="14"/>
      <c r="F66" s="2"/>
    </row>
    <row r="67" spans="1:6" ht="21" customHeight="1" x14ac:dyDescent="0.25">
      <c r="A67" s="2"/>
      <c r="B67" s="16">
        <v>28702</v>
      </c>
      <c r="C67" s="13" t="s">
        <v>69</v>
      </c>
      <c r="D67" s="28">
        <v>5276643.3600000003</v>
      </c>
      <c r="E67" s="14"/>
      <c r="F67" s="2"/>
    </row>
    <row r="68" spans="1:6" ht="21" customHeight="1" x14ac:dyDescent="0.25">
      <c r="A68" s="2"/>
      <c r="B68" s="16">
        <v>28501</v>
      </c>
      <c r="C68" s="13" t="s">
        <v>70</v>
      </c>
      <c r="D68" s="28">
        <v>1634284.8</v>
      </c>
      <c r="E68" s="14"/>
      <c r="F68" s="2"/>
    </row>
    <row r="69" spans="1:6" ht="27.75" customHeight="1" x14ac:dyDescent="0.25">
      <c r="A69" s="2"/>
      <c r="B69" s="16">
        <v>28301</v>
      </c>
      <c r="C69" s="13" t="s">
        <v>71</v>
      </c>
      <c r="D69" s="28">
        <v>540383.25</v>
      </c>
      <c r="E69" s="14"/>
      <c r="F69" s="2"/>
    </row>
    <row r="70" spans="1:6" ht="21" customHeight="1" x14ac:dyDescent="0.25">
      <c r="A70" s="2"/>
      <c r="B70" s="16">
        <v>28503</v>
      </c>
      <c r="C70" s="13" t="s">
        <v>72</v>
      </c>
      <c r="D70" s="28">
        <v>3775933.5</v>
      </c>
      <c r="E70" s="14"/>
      <c r="F70" s="2"/>
    </row>
    <row r="71" spans="1:6" ht="21" customHeight="1" x14ac:dyDescent="0.25">
      <c r="A71" s="2"/>
      <c r="B71" s="16">
        <v>28601</v>
      </c>
      <c r="C71" s="13" t="s">
        <v>73</v>
      </c>
      <c r="D71" s="14">
        <f>+[1]DICIEMBRE!D47</f>
        <v>10987000</v>
      </c>
      <c r="E71" s="14"/>
      <c r="F71" s="2"/>
    </row>
    <row r="72" spans="1:6" ht="21" customHeight="1" x14ac:dyDescent="0.25">
      <c r="A72" s="2"/>
      <c r="B72" s="16">
        <v>28603</v>
      </c>
      <c r="C72" s="13" t="s">
        <v>74</v>
      </c>
      <c r="D72" s="28">
        <v>263000</v>
      </c>
      <c r="E72" s="14"/>
      <c r="F72" s="2"/>
    </row>
    <row r="73" spans="1:6" ht="21" customHeight="1" x14ac:dyDescent="0.25">
      <c r="A73" s="2"/>
      <c r="B73" s="16">
        <v>28701</v>
      </c>
      <c r="C73" s="13" t="s">
        <v>75</v>
      </c>
      <c r="D73" s="28">
        <v>16991647.989999998</v>
      </c>
      <c r="E73" s="14"/>
      <c r="F73" s="2"/>
    </row>
    <row r="74" spans="1:6" ht="21" customHeight="1" x14ac:dyDescent="0.25">
      <c r="A74" s="2"/>
      <c r="B74" s="16">
        <v>28704</v>
      </c>
      <c r="C74" s="13" t="s">
        <v>76</v>
      </c>
      <c r="D74" s="28">
        <v>4525813.67</v>
      </c>
      <c r="E74" s="14"/>
      <c r="F74" s="2"/>
    </row>
    <row r="75" spans="1:6" ht="29.25" customHeight="1" x14ac:dyDescent="0.25">
      <c r="A75" s="2"/>
      <c r="B75" s="16">
        <v>28705</v>
      </c>
      <c r="C75" s="13" t="s">
        <v>77</v>
      </c>
      <c r="D75" s="28">
        <v>966661.82</v>
      </c>
      <c r="E75" s="14"/>
      <c r="F75" s="2"/>
    </row>
    <row r="76" spans="1:6" ht="21" customHeight="1" x14ac:dyDescent="0.25">
      <c r="A76" s="2"/>
      <c r="B76" s="16">
        <v>28706</v>
      </c>
      <c r="C76" s="13" t="s">
        <v>78</v>
      </c>
      <c r="D76" s="28">
        <v>7988010.0099999998</v>
      </c>
      <c r="E76" s="14"/>
      <c r="F76" s="2"/>
    </row>
    <row r="77" spans="1:6" ht="21" customHeight="1" x14ac:dyDescent="0.25">
      <c r="A77" s="2"/>
      <c r="B77" s="16">
        <v>28801</v>
      </c>
      <c r="C77" s="13" t="s">
        <v>79</v>
      </c>
      <c r="D77" s="28">
        <v>76716.88</v>
      </c>
      <c r="E77" s="14"/>
      <c r="F77" s="2"/>
    </row>
    <row r="78" spans="1:6" ht="21" customHeight="1" x14ac:dyDescent="0.25">
      <c r="A78" s="2"/>
      <c r="B78" s="16">
        <v>28803</v>
      </c>
      <c r="C78" s="13" t="s">
        <v>80</v>
      </c>
      <c r="D78" s="28">
        <v>62618.63</v>
      </c>
      <c r="E78" s="14"/>
      <c r="F78" s="2"/>
    </row>
    <row r="79" spans="1:6" ht="21" customHeight="1" x14ac:dyDescent="0.25">
      <c r="A79" s="2"/>
      <c r="B79" s="16">
        <v>29101</v>
      </c>
      <c r="C79" s="13" t="s">
        <v>81</v>
      </c>
      <c r="D79" s="28">
        <v>2176828.09</v>
      </c>
      <c r="E79" s="14"/>
      <c r="F79" s="2"/>
    </row>
    <row r="80" spans="1:6" ht="21" customHeight="1" x14ac:dyDescent="0.25">
      <c r="A80" s="2"/>
      <c r="B80" s="16">
        <v>29201</v>
      </c>
      <c r="C80" s="13" t="s">
        <v>82</v>
      </c>
      <c r="D80" s="28">
        <v>63527721.560000002</v>
      </c>
      <c r="E80" s="14"/>
      <c r="F80" s="2"/>
    </row>
    <row r="81" spans="1:6" ht="21" customHeight="1" x14ac:dyDescent="0.25">
      <c r="A81" s="2"/>
      <c r="B81" s="16">
        <v>29203</v>
      </c>
      <c r="C81" s="13" t="s">
        <v>83</v>
      </c>
      <c r="D81" s="28">
        <v>2776334.08</v>
      </c>
      <c r="E81" s="14"/>
      <c r="F81" s="2"/>
    </row>
    <row r="82" spans="1:6" ht="21" customHeight="1" x14ac:dyDescent="0.25">
      <c r="A82" s="2"/>
      <c r="B82" s="23">
        <v>3</v>
      </c>
      <c r="C82" s="20" t="s">
        <v>84</v>
      </c>
      <c r="D82" s="29">
        <f>SUM(D83:D122)</f>
        <v>67774574.660000011</v>
      </c>
      <c r="E82" s="14"/>
      <c r="F82" s="2"/>
    </row>
    <row r="83" spans="1:6" ht="21" customHeight="1" x14ac:dyDescent="0.25">
      <c r="A83" s="2"/>
      <c r="B83" s="16">
        <v>31101</v>
      </c>
      <c r="C83" s="13" t="s">
        <v>85</v>
      </c>
      <c r="D83" s="28">
        <v>3593728.62</v>
      </c>
      <c r="E83" s="14"/>
      <c r="F83" s="2"/>
    </row>
    <row r="84" spans="1:6" ht="21" customHeight="1" x14ac:dyDescent="0.25">
      <c r="A84" s="2"/>
      <c r="B84" s="16">
        <v>31303</v>
      </c>
      <c r="C84" s="13" t="s">
        <v>86</v>
      </c>
      <c r="D84" s="28">
        <v>600752.71</v>
      </c>
      <c r="E84" s="14"/>
      <c r="F84" s="2"/>
    </row>
    <row r="85" spans="1:6" ht="21" customHeight="1" x14ac:dyDescent="0.25">
      <c r="A85" s="2"/>
      <c r="B85" s="16">
        <v>31401</v>
      </c>
      <c r="C85" s="16" t="s">
        <v>87</v>
      </c>
      <c r="D85" s="28">
        <v>2547.5</v>
      </c>
      <c r="E85" s="14"/>
      <c r="F85" s="2"/>
    </row>
    <row r="86" spans="1:6" ht="21" customHeight="1" x14ac:dyDescent="0.25">
      <c r="A86" s="2"/>
      <c r="B86" s="16">
        <v>32101</v>
      </c>
      <c r="C86" s="13" t="s">
        <v>88</v>
      </c>
      <c r="D86" s="28">
        <v>6595.26</v>
      </c>
      <c r="E86" s="14"/>
      <c r="F86" s="2"/>
    </row>
    <row r="87" spans="1:6" ht="21" customHeight="1" x14ac:dyDescent="0.25">
      <c r="A87" s="2"/>
      <c r="B87" s="16">
        <v>32201</v>
      </c>
      <c r="C87" s="13" t="s">
        <v>89</v>
      </c>
      <c r="D87" s="28">
        <v>234390</v>
      </c>
      <c r="E87" s="14"/>
      <c r="F87" s="2"/>
    </row>
    <row r="88" spans="1:6" ht="21" customHeight="1" x14ac:dyDescent="0.25">
      <c r="A88" s="2"/>
      <c r="B88" s="16">
        <v>32301</v>
      </c>
      <c r="C88" s="15" t="s">
        <v>90</v>
      </c>
      <c r="D88" s="14">
        <f>+[1]MARZO!D54+[1]DICIEMBRE!D61</f>
        <v>2983040</v>
      </c>
      <c r="E88" s="14"/>
      <c r="F88" s="2"/>
    </row>
    <row r="89" spans="1:6" ht="21" customHeight="1" x14ac:dyDescent="0.25">
      <c r="A89" s="2"/>
      <c r="B89" s="16">
        <v>33101</v>
      </c>
      <c r="C89" s="13" t="s">
        <v>91</v>
      </c>
      <c r="D89" s="14">
        <f>+[1]MAYO!D55+[1]DICIEMBRE!D62</f>
        <v>983826.77</v>
      </c>
      <c r="E89" s="14"/>
      <c r="F89" s="2"/>
    </row>
    <row r="90" spans="1:6" ht="21" customHeight="1" x14ac:dyDescent="0.25">
      <c r="A90" s="2"/>
      <c r="B90" s="16">
        <v>33201</v>
      </c>
      <c r="C90" s="13" t="s">
        <v>92</v>
      </c>
      <c r="D90" s="28">
        <v>2337910.52</v>
      </c>
      <c r="E90" s="14"/>
      <c r="F90" s="2"/>
    </row>
    <row r="91" spans="1:6" ht="28.5" customHeight="1" x14ac:dyDescent="0.25">
      <c r="A91" s="2"/>
      <c r="B91" s="16">
        <v>34101</v>
      </c>
      <c r="C91" s="13" t="s">
        <v>93</v>
      </c>
      <c r="D91" s="28">
        <v>960066.71</v>
      </c>
      <c r="E91" s="14"/>
      <c r="F91" s="2"/>
    </row>
    <row r="92" spans="1:6" ht="21" customHeight="1" x14ac:dyDescent="0.25">
      <c r="A92" s="2"/>
      <c r="B92" s="16">
        <v>35301</v>
      </c>
      <c r="C92" s="13" t="s">
        <v>94</v>
      </c>
      <c r="D92" s="14">
        <v>685426.62</v>
      </c>
      <c r="E92" s="14"/>
      <c r="F92" s="2"/>
    </row>
    <row r="93" spans="1:6" ht="21" customHeight="1" x14ac:dyDescent="0.25">
      <c r="A93" s="2"/>
      <c r="B93" s="16">
        <v>35501</v>
      </c>
      <c r="C93" s="13" t="s">
        <v>95</v>
      </c>
      <c r="D93" s="14">
        <v>3804.14</v>
      </c>
      <c r="E93" s="14"/>
      <c r="F93" s="2"/>
    </row>
    <row r="94" spans="1:6" ht="21" customHeight="1" x14ac:dyDescent="0.25">
      <c r="A94" s="2"/>
      <c r="B94" s="16">
        <v>36101</v>
      </c>
      <c r="C94" s="13" t="s">
        <v>96</v>
      </c>
      <c r="D94" s="14">
        <v>307.01</v>
      </c>
      <c r="E94" s="14"/>
      <c r="F94" s="2"/>
    </row>
    <row r="95" spans="1:6" ht="21" customHeight="1" x14ac:dyDescent="0.25">
      <c r="A95" s="2"/>
      <c r="B95" s="16">
        <v>36104</v>
      </c>
      <c r="C95" s="13" t="s">
        <v>97</v>
      </c>
      <c r="D95" s="14">
        <v>50</v>
      </c>
      <c r="E95" s="14"/>
      <c r="F95" s="2"/>
    </row>
    <row r="96" spans="1:6" ht="21" customHeight="1" x14ac:dyDescent="0.25">
      <c r="A96" s="2"/>
      <c r="B96" s="16">
        <v>36201</v>
      </c>
      <c r="C96" s="13" t="s">
        <v>98</v>
      </c>
      <c r="D96" s="14">
        <v>516</v>
      </c>
      <c r="E96" s="14"/>
      <c r="F96" s="2"/>
    </row>
    <row r="97" spans="1:6" ht="21" customHeight="1" x14ac:dyDescent="0.25">
      <c r="A97" s="2"/>
      <c r="B97" s="16">
        <v>36202</v>
      </c>
      <c r="C97" s="13" t="s">
        <v>99</v>
      </c>
      <c r="D97" s="14">
        <f>+[1]OCTUBRE!D49</f>
        <v>20293.169999999998</v>
      </c>
      <c r="E97" s="14"/>
      <c r="F97" s="2"/>
    </row>
    <row r="98" spans="1:6" ht="21" customHeight="1" x14ac:dyDescent="0.25">
      <c r="A98" s="2"/>
      <c r="B98" s="16">
        <v>36304</v>
      </c>
      <c r="C98" s="13" t="s">
        <v>100</v>
      </c>
      <c r="D98" s="28">
        <v>35245.550000000003</v>
      </c>
      <c r="E98" s="14"/>
      <c r="F98" s="2"/>
    </row>
    <row r="99" spans="1:6" ht="21" customHeight="1" x14ac:dyDescent="0.25">
      <c r="A99" s="2"/>
      <c r="B99" s="16">
        <v>36306</v>
      </c>
      <c r="C99" s="13" t="s">
        <v>101</v>
      </c>
      <c r="D99" s="28">
        <v>3581.23</v>
      </c>
      <c r="E99" s="14"/>
      <c r="F99" s="2"/>
    </row>
    <row r="100" spans="1:6" ht="21" customHeight="1" x14ac:dyDescent="0.25">
      <c r="A100" s="2"/>
      <c r="B100" s="16">
        <v>36406</v>
      </c>
      <c r="C100" s="13" t="s">
        <v>102</v>
      </c>
      <c r="D100" s="16">
        <v>973.92</v>
      </c>
      <c r="E100" s="14"/>
      <c r="F100" s="2"/>
    </row>
    <row r="101" spans="1:6" ht="21" customHeight="1" x14ac:dyDescent="0.25">
      <c r="A101" s="2"/>
      <c r="B101" s="16">
        <v>37101</v>
      </c>
      <c r="C101" s="13" t="s">
        <v>103</v>
      </c>
      <c r="D101" s="14">
        <f>+[1]MARZO!D55+[1]ABRIL!D50+[1]JUNIO!D51+[1]JULIO!D56+[1]AGOSTO!D53+[1]SEPTIEMBRE!D53+[1]OCTUBRE!D50+[1]DICIEMBRE!D65</f>
        <v>5430000</v>
      </c>
      <c r="E101" s="14"/>
      <c r="F101" s="2"/>
    </row>
    <row r="102" spans="1:6" ht="21" customHeight="1" x14ac:dyDescent="0.25">
      <c r="A102" s="2"/>
      <c r="B102" s="16">
        <v>37102</v>
      </c>
      <c r="C102" s="13" t="s">
        <v>104</v>
      </c>
      <c r="D102" s="28">
        <v>7198355.2199999997</v>
      </c>
      <c r="E102" s="14"/>
      <c r="F102" s="2"/>
    </row>
    <row r="103" spans="1:6" ht="21" customHeight="1" x14ac:dyDescent="0.25">
      <c r="A103" s="2"/>
      <c r="B103" s="16">
        <v>37104</v>
      </c>
      <c r="C103" s="13" t="s">
        <v>105</v>
      </c>
      <c r="D103" s="28">
        <v>7551</v>
      </c>
      <c r="E103" s="14"/>
      <c r="F103" s="2"/>
    </row>
    <row r="104" spans="1:6" ht="21" customHeight="1" x14ac:dyDescent="0.25">
      <c r="A104" s="2"/>
      <c r="B104" s="16">
        <v>37105</v>
      </c>
      <c r="C104" s="13" t="s">
        <v>106</v>
      </c>
      <c r="D104" s="16">
        <v>325</v>
      </c>
      <c r="E104" s="14"/>
      <c r="F104" s="2"/>
    </row>
    <row r="105" spans="1:6" ht="21" customHeight="1" x14ac:dyDescent="0.25">
      <c r="A105" s="2"/>
      <c r="B105" s="16">
        <v>37205</v>
      </c>
      <c r="C105" s="13" t="s">
        <v>107</v>
      </c>
      <c r="D105" s="16">
        <v>449.9</v>
      </c>
      <c r="E105" s="14"/>
      <c r="F105" s="2"/>
    </row>
    <row r="106" spans="1:6" ht="21" customHeight="1" x14ac:dyDescent="0.25">
      <c r="A106" s="2"/>
      <c r="B106" s="16">
        <v>37206</v>
      </c>
      <c r="C106" s="13" t="s">
        <v>108</v>
      </c>
      <c r="D106" s="28">
        <v>310164.69</v>
      </c>
      <c r="E106" s="14"/>
      <c r="F106" s="2"/>
    </row>
    <row r="107" spans="1:6" ht="21" customHeight="1" x14ac:dyDescent="0.25">
      <c r="A107" s="2"/>
      <c r="B107" s="16">
        <v>37299</v>
      </c>
      <c r="C107" s="13" t="s">
        <v>109</v>
      </c>
      <c r="D107" s="28">
        <v>328102.76</v>
      </c>
      <c r="E107" s="14"/>
      <c r="F107" s="2"/>
    </row>
    <row r="108" spans="1:6" ht="21" customHeight="1" x14ac:dyDescent="0.25">
      <c r="A108" s="2"/>
      <c r="B108" s="16">
        <v>39101</v>
      </c>
      <c r="C108" s="13" t="s">
        <v>110</v>
      </c>
      <c r="D108" s="28">
        <v>1695030.3</v>
      </c>
      <c r="E108" s="14"/>
      <c r="F108" s="2"/>
    </row>
    <row r="109" spans="1:6" ht="21" customHeight="1" x14ac:dyDescent="0.25">
      <c r="A109" s="2"/>
      <c r="B109" s="16">
        <v>39102</v>
      </c>
      <c r="C109" s="13" t="s">
        <v>111</v>
      </c>
      <c r="D109" s="16">
        <v>309.95</v>
      </c>
      <c r="E109" s="14"/>
      <c r="F109" s="2"/>
    </row>
    <row r="110" spans="1:6" ht="21" customHeight="1" x14ac:dyDescent="0.25">
      <c r="A110" s="2"/>
      <c r="B110" s="16">
        <v>39201</v>
      </c>
      <c r="C110" s="13" t="s">
        <v>112</v>
      </c>
      <c r="D110" s="28">
        <v>25979892.789999999</v>
      </c>
      <c r="E110" s="14"/>
      <c r="F110" s="2"/>
    </row>
    <row r="111" spans="1:6" ht="32.25" customHeight="1" x14ac:dyDescent="0.25">
      <c r="A111" s="2"/>
      <c r="B111" s="16">
        <v>39202</v>
      </c>
      <c r="C111" s="13" t="s">
        <v>113</v>
      </c>
      <c r="D111" s="14">
        <f>+[1]JUNIO!D54</f>
        <v>10030</v>
      </c>
      <c r="E111" s="14"/>
      <c r="F111" s="2"/>
    </row>
    <row r="112" spans="1:6" ht="24" customHeight="1" x14ac:dyDescent="0.25">
      <c r="A112" s="2"/>
      <c r="B112" s="16">
        <v>39301</v>
      </c>
      <c r="C112" s="13" t="s">
        <v>114</v>
      </c>
      <c r="D112" s="28">
        <v>88277.48</v>
      </c>
      <c r="E112" s="14"/>
      <c r="F112" s="2"/>
    </row>
    <row r="113" spans="1:6" ht="28.5" customHeight="1" x14ac:dyDescent="0.25">
      <c r="A113" s="2"/>
      <c r="B113" s="16">
        <v>39401</v>
      </c>
      <c r="C113" s="13" t="s">
        <v>115</v>
      </c>
      <c r="D113" s="28">
        <v>211469.99</v>
      </c>
      <c r="E113" s="14"/>
      <c r="F113" s="2"/>
    </row>
    <row r="114" spans="1:6" ht="21" customHeight="1" x14ac:dyDescent="0.25">
      <c r="A114" s="2"/>
      <c r="B114" s="16">
        <v>39501</v>
      </c>
      <c r="C114" s="13" t="s">
        <v>116</v>
      </c>
      <c r="D114" s="28">
        <v>510511.68</v>
      </c>
      <c r="E114" s="14"/>
      <c r="F114" s="2"/>
    </row>
    <row r="115" spans="1:6" ht="21" customHeight="1" x14ac:dyDescent="0.25">
      <c r="A115" s="2"/>
      <c r="B115" s="16">
        <v>39601</v>
      </c>
      <c r="C115" s="13" t="s">
        <v>117</v>
      </c>
      <c r="D115" s="28">
        <v>4360646.09</v>
      </c>
      <c r="E115" s="14"/>
      <c r="F115" s="2"/>
    </row>
    <row r="116" spans="1:6" ht="21" customHeight="1" x14ac:dyDescent="0.25">
      <c r="A116" s="2"/>
      <c r="B116" s="16">
        <v>39801</v>
      </c>
      <c r="C116" s="13" t="s">
        <v>118</v>
      </c>
      <c r="D116" s="28">
        <v>710906.02</v>
      </c>
      <c r="E116" s="14"/>
      <c r="F116" s="2"/>
    </row>
    <row r="117" spans="1:6" ht="21" customHeight="1" x14ac:dyDescent="0.25">
      <c r="A117" s="2"/>
      <c r="B117" s="16">
        <v>39802</v>
      </c>
      <c r="C117" s="13" t="s">
        <v>119</v>
      </c>
      <c r="D117" s="28">
        <v>3581767.39</v>
      </c>
      <c r="E117" s="14"/>
      <c r="F117" s="2"/>
    </row>
    <row r="118" spans="1:6" ht="21" customHeight="1" x14ac:dyDescent="0.25">
      <c r="A118" s="2"/>
      <c r="B118" s="16">
        <v>39901</v>
      </c>
      <c r="C118" s="13" t="s">
        <v>120</v>
      </c>
      <c r="D118" s="28">
        <v>251000.84</v>
      </c>
      <c r="E118" s="14"/>
      <c r="F118" s="2"/>
    </row>
    <row r="119" spans="1:6" ht="21" customHeight="1" x14ac:dyDescent="0.25">
      <c r="A119" s="2"/>
      <c r="B119" s="16">
        <v>39904</v>
      </c>
      <c r="C119" s="13" t="s">
        <v>121</v>
      </c>
      <c r="D119" s="28">
        <v>222630.99</v>
      </c>
      <c r="E119" s="14"/>
      <c r="F119" s="2"/>
    </row>
    <row r="120" spans="1:6" ht="21" customHeight="1" x14ac:dyDescent="0.25">
      <c r="A120" s="2"/>
      <c r="B120" s="16">
        <v>39905</v>
      </c>
      <c r="C120" s="13" t="s">
        <v>122</v>
      </c>
      <c r="D120" s="28">
        <v>2951539.44</v>
      </c>
      <c r="E120" s="14"/>
      <c r="F120" s="2"/>
    </row>
    <row r="121" spans="1:6" ht="21" customHeight="1" x14ac:dyDescent="0.25">
      <c r="A121" s="2"/>
      <c r="B121" s="16">
        <v>41401</v>
      </c>
      <c r="C121" s="13" t="s">
        <v>123</v>
      </c>
      <c r="D121" s="14">
        <f>+[1]DICIEMBRE!D74</f>
        <v>143685</v>
      </c>
      <c r="E121" s="14"/>
      <c r="F121" s="2"/>
    </row>
    <row r="122" spans="1:6" ht="28.5" customHeight="1" x14ac:dyDescent="0.25">
      <c r="A122" s="2"/>
      <c r="B122" s="16">
        <v>47201</v>
      </c>
      <c r="C122" s="13" t="s">
        <v>124</v>
      </c>
      <c r="D122" s="14">
        <f>+[1]JULIO!D62</f>
        <v>1328872.3999999999</v>
      </c>
      <c r="E122" s="14"/>
      <c r="F122" s="2"/>
    </row>
    <row r="123" spans="1:6" ht="21" customHeight="1" x14ac:dyDescent="0.25">
      <c r="A123" s="2"/>
      <c r="B123" s="30">
        <v>6</v>
      </c>
      <c r="C123" s="20" t="s">
        <v>125</v>
      </c>
      <c r="D123" s="29">
        <f>SUM(D124:D140)</f>
        <v>89558712.449999988</v>
      </c>
      <c r="E123" s="14"/>
      <c r="F123" s="2"/>
    </row>
    <row r="124" spans="1:6" ht="21" customHeight="1" x14ac:dyDescent="0.25">
      <c r="A124" s="2"/>
      <c r="B124" s="16">
        <v>61101</v>
      </c>
      <c r="C124" s="16" t="s">
        <v>126</v>
      </c>
      <c r="D124" s="28">
        <v>2746999.6</v>
      </c>
      <c r="E124" s="14"/>
      <c r="F124" s="2"/>
    </row>
    <row r="125" spans="1:6" ht="30.75" customHeight="1" x14ac:dyDescent="0.25">
      <c r="A125" s="2"/>
      <c r="B125" s="16">
        <v>61301</v>
      </c>
      <c r="C125" s="13" t="s">
        <v>127</v>
      </c>
      <c r="D125" s="28">
        <v>2442318.69</v>
      </c>
      <c r="E125" s="14"/>
      <c r="F125" s="2"/>
    </row>
    <row r="126" spans="1:6" ht="21" customHeight="1" x14ac:dyDescent="0.25">
      <c r="A126" s="2"/>
      <c r="B126" s="16">
        <v>61401</v>
      </c>
      <c r="C126" s="16" t="s">
        <v>128</v>
      </c>
      <c r="D126" s="14">
        <f>+[1]OCTUBRE!D58+[1]NOVIEMBRE!D65+[1]DICIEMBRE!D78</f>
        <v>2089870.1300000001</v>
      </c>
      <c r="E126" s="14"/>
      <c r="F126" s="2"/>
    </row>
    <row r="127" spans="1:6" ht="21" customHeight="1" x14ac:dyDescent="0.25">
      <c r="A127" s="2"/>
      <c r="B127" s="16">
        <v>63101</v>
      </c>
      <c r="C127" s="13" t="s">
        <v>129</v>
      </c>
      <c r="D127" s="14">
        <f>+[1]OCTUBRE!D59</f>
        <v>43660</v>
      </c>
      <c r="E127" s="14"/>
      <c r="F127" s="2"/>
    </row>
    <row r="128" spans="1:6" ht="21" customHeight="1" x14ac:dyDescent="0.25">
      <c r="A128" s="2"/>
      <c r="B128" s="16">
        <v>62101</v>
      </c>
      <c r="C128" s="16" t="s">
        <v>130</v>
      </c>
      <c r="D128" s="14">
        <f>+[1]NOVIEMBRE!D66</f>
        <v>53454</v>
      </c>
      <c r="E128" s="14"/>
      <c r="F128" s="2"/>
    </row>
    <row r="129" spans="1:6" ht="21" customHeight="1" x14ac:dyDescent="0.25">
      <c r="A129" s="2"/>
      <c r="B129" s="16">
        <v>62301</v>
      </c>
      <c r="C129" s="13" t="s">
        <v>131</v>
      </c>
      <c r="D129" s="14">
        <f>+[1]FEBRERO!D53+[1]ABRIL!D57+[1]MAYO!D64+[1]NOVIEMBRE!D67</f>
        <v>2313777.19</v>
      </c>
      <c r="E129" s="14"/>
      <c r="F129" s="2"/>
    </row>
    <row r="130" spans="1:6" ht="21" customHeight="1" x14ac:dyDescent="0.25">
      <c r="A130" s="2"/>
      <c r="B130" s="16">
        <v>64101</v>
      </c>
      <c r="C130" s="13" t="s">
        <v>132</v>
      </c>
      <c r="D130" s="14">
        <f>+[1]SEPTIEMBRE!D61+[1]NOVIEMBRE!D68</f>
        <v>32955000</v>
      </c>
      <c r="E130" s="14"/>
      <c r="F130" s="2"/>
    </row>
    <row r="131" spans="1:6" ht="21" customHeight="1" x14ac:dyDescent="0.25">
      <c r="A131" s="2"/>
      <c r="B131" s="16">
        <v>64801</v>
      </c>
      <c r="C131" s="13" t="s">
        <v>133</v>
      </c>
      <c r="D131" s="14">
        <f>+[1]JUNIO!D59</f>
        <v>500000.01</v>
      </c>
      <c r="E131" s="14"/>
      <c r="F131" s="2"/>
    </row>
    <row r="132" spans="1:6" ht="21" customHeight="1" x14ac:dyDescent="0.25">
      <c r="A132" s="2"/>
      <c r="B132" s="16">
        <v>65601</v>
      </c>
      <c r="C132" s="13" t="s">
        <v>134</v>
      </c>
      <c r="D132" s="14">
        <f>+[1]FEBRERO!D54+[1]MARZO!D61+[1]ABRIL!D58</f>
        <v>18576626.829999998</v>
      </c>
      <c r="E132" s="14"/>
      <c r="F132" s="2"/>
    </row>
    <row r="133" spans="1:6" ht="21" customHeight="1" x14ac:dyDescent="0.25">
      <c r="A133" s="2"/>
      <c r="B133" s="16">
        <v>65801</v>
      </c>
      <c r="C133" s="13" t="s">
        <v>135</v>
      </c>
      <c r="D133" s="14">
        <f>+[1]MARZO!D62</f>
        <v>233817</v>
      </c>
      <c r="E133" s="14"/>
      <c r="F133" s="2"/>
    </row>
    <row r="134" spans="1:6" ht="21" customHeight="1" x14ac:dyDescent="0.25">
      <c r="A134" s="2"/>
      <c r="B134" s="16">
        <v>66201</v>
      </c>
      <c r="C134" s="13" t="s">
        <v>136</v>
      </c>
      <c r="D134" s="14">
        <f>+[1]MAYO!D65+[1]DICIEMBRE!D82</f>
        <v>8298459.1600000001</v>
      </c>
      <c r="E134" s="14"/>
      <c r="F134" s="2"/>
    </row>
    <row r="135" spans="1:6" ht="21" customHeight="1" x14ac:dyDescent="0.25">
      <c r="A135" s="2"/>
      <c r="B135" s="16">
        <v>68301</v>
      </c>
      <c r="C135" s="13" t="s">
        <v>137</v>
      </c>
      <c r="D135" s="14">
        <f>+[1]ABRIL!D59+[1]AGOSTO!D62+[1]SEPTIEMBRE!D62+[1]DICIEMBRE!D83</f>
        <v>12535624.02</v>
      </c>
      <c r="E135" s="14"/>
      <c r="F135" s="2"/>
    </row>
    <row r="136" spans="1:6" ht="21" customHeight="1" x14ac:dyDescent="0.25">
      <c r="A136" s="2"/>
      <c r="B136" s="16">
        <v>64401</v>
      </c>
      <c r="C136" s="16" t="s">
        <v>138</v>
      </c>
      <c r="D136" s="14">
        <f>+[1]NOVIEMBRE!D69</f>
        <v>6159600</v>
      </c>
      <c r="E136" s="14"/>
      <c r="F136" s="2"/>
    </row>
    <row r="137" spans="1:6" ht="21" customHeight="1" x14ac:dyDescent="0.25">
      <c r="A137" s="2"/>
      <c r="B137" s="16">
        <v>64701</v>
      </c>
      <c r="C137" s="13" t="s">
        <v>139</v>
      </c>
      <c r="D137" s="14">
        <f>+[1]NOVIEMBRE!D70</f>
        <v>106384.08</v>
      </c>
      <c r="E137" s="14"/>
      <c r="F137" s="2"/>
    </row>
    <row r="138" spans="1:6" ht="28.5" customHeight="1" x14ac:dyDescent="0.25">
      <c r="A138" s="2"/>
      <c r="B138" s="16">
        <v>61901</v>
      </c>
      <c r="C138" s="13" t="s">
        <v>140</v>
      </c>
      <c r="D138" s="14">
        <f>+[1]DICIEMBRE!D79</f>
        <v>244984.94</v>
      </c>
      <c r="E138" s="14"/>
      <c r="F138" s="2"/>
    </row>
    <row r="139" spans="1:6" ht="21" customHeight="1" x14ac:dyDescent="0.25">
      <c r="A139" s="2"/>
      <c r="B139" s="16">
        <v>65401</v>
      </c>
      <c r="C139" s="13" t="s">
        <v>141</v>
      </c>
      <c r="D139" s="14">
        <f>+[1]DICIEMBRE!D80</f>
        <v>247998.24</v>
      </c>
      <c r="E139" s="14"/>
      <c r="F139" s="2"/>
    </row>
    <row r="140" spans="1:6" ht="21" customHeight="1" x14ac:dyDescent="0.25">
      <c r="A140" s="2"/>
      <c r="B140" s="16">
        <v>65701</v>
      </c>
      <c r="C140" s="13" t="s">
        <v>142</v>
      </c>
      <c r="D140" s="14">
        <f>+[1]DICIEMBRE!D81</f>
        <v>10138.56</v>
      </c>
      <c r="E140" s="14"/>
      <c r="F140" s="2"/>
    </row>
    <row r="141" spans="1:6" ht="21" customHeight="1" x14ac:dyDescent="0.25">
      <c r="A141" s="2"/>
      <c r="B141" s="30">
        <v>7</v>
      </c>
      <c r="C141" s="20" t="s">
        <v>143</v>
      </c>
      <c r="D141" s="29">
        <f>+D142+D143</f>
        <v>10598326.15</v>
      </c>
      <c r="E141" s="14"/>
      <c r="F141" s="2"/>
    </row>
    <row r="142" spans="1:6" ht="34.5" customHeight="1" x14ac:dyDescent="0.25">
      <c r="A142" s="2"/>
      <c r="B142" s="16">
        <v>71501</v>
      </c>
      <c r="C142" s="13" t="s">
        <v>144</v>
      </c>
      <c r="D142" s="28">
        <v>230000</v>
      </c>
      <c r="E142" s="14"/>
      <c r="F142" s="2"/>
    </row>
    <row r="143" spans="1:6" ht="21" customHeight="1" x14ac:dyDescent="0.25">
      <c r="A143" s="2"/>
      <c r="B143" s="16">
        <v>71201</v>
      </c>
      <c r="C143" s="13" t="s">
        <v>145</v>
      </c>
      <c r="D143" s="14">
        <f>+[1]SEPTIEMBRE!D64+[1]DICIEMBRE!D85</f>
        <v>10368326.15</v>
      </c>
      <c r="E143" s="14"/>
      <c r="F143" s="2"/>
    </row>
    <row r="144" spans="1:6" x14ac:dyDescent="0.25">
      <c r="A144" s="2"/>
      <c r="B144" s="38" t="s">
        <v>8</v>
      </c>
      <c r="C144" s="38"/>
      <c r="D144" s="31">
        <f>+E12-D13</f>
        <v>591100082.67999959</v>
      </c>
      <c r="E144" s="31">
        <f>+E12-E13</f>
        <v>591100082.67999959</v>
      </c>
      <c r="F144" s="2"/>
    </row>
    <row r="145" spans="1:6" x14ac:dyDescent="0.25">
      <c r="F145" s="2"/>
    </row>
    <row r="146" spans="1:6" x14ac:dyDescent="0.25">
      <c r="A146" s="2"/>
      <c r="C146" s="2"/>
      <c r="D146" s="2"/>
      <c r="E146" s="32"/>
      <c r="F146" s="2"/>
    </row>
    <row r="147" spans="1:6" x14ac:dyDescent="0.25">
      <c r="A147" s="2"/>
      <c r="B147" s="33"/>
      <c r="C147" s="34" t="s">
        <v>146</v>
      </c>
      <c r="D147" s="39"/>
      <c r="E147" s="39"/>
      <c r="F147" s="2"/>
    </row>
    <row r="148" spans="1:6" x14ac:dyDescent="0.25">
      <c r="A148" s="2"/>
      <c r="C148" s="33"/>
      <c r="D148" s="2"/>
      <c r="E148" s="32"/>
      <c r="F148" s="2"/>
    </row>
    <row r="149" spans="1:6" x14ac:dyDescent="0.25">
      <c r="A149" s="2"/>
      <c r="C149" s="33"/>
      <c r="D149" s="2"/>
      <c r="E149" s="32"/>
      <c r="F149" s="2"/>
    </row>
    <row r="150" spans="1:6" x14ac:dyDescent="0.25">
      <c r="A150" s="2"/>
      <c r="B150" s="33"/>
      <c r="C150" s="35" t="s">
        <v>147</v>
      </c>
      <c r="D150" s="40"/>
      <c r="E150" s="40"/>
      <c r="F150" s="2"/>
    </row>
    <row r="151" spans="1:6" ht="15.75" customHeight="1" x14ac:dyDescent="0.25">
      <c r="A151" s="2"/>
      <c r="B151" s="36"/>
      <c r="C151" s="34" t="s">
        <v>148</v>
      </c>
      <c r="D151" s="41"/>
      <c r="E151" s="41"/>
      <c r="F151" s="2"/>
    </row>
    <row r="152" spans="1:6" x14ac:dyDescent="0.25">
      <c r="A152" s="2"/>
      <c r="E152" s="37"/>
      <c r="F152" s="2"/>
    </row>
  </sheetData>
  <mergeCells count="10">
    <mergeCell ref="B144:C144"/>
    <mergeCell ref="D147:E147"/>
    <mergeCell ref="D150:E150"/>
    <mergeCell ref="D151:E151"/>
    <mergeCell ref="C1:E1"/>
    <mergeCell ref="C2:E2"/>
    <mergeCell ref="C3:E3"/>
    <mergeCell ref="C4:E4"/>
    <mergeCell ref="C5:E5"/>
    <mergeCell ref="C6:E6"/>
  </mergeCells>
  <pageMargins left="0.25" right="0.25" top="0.75" bottom="0.75" header="0.3" footer="0.3"/>
  <pageSetup scale="74" orientation="portrait" horizontalDpi="0" verticalDpi="0" r:id="rId1"/>
  <rowBreaks count="3" manualBreakCount="3">
    <brk id="40" max="4" man="1"/>
    <brk id="75" max="4" man="1"/>
    <brk id="11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Bethania Espinal</cp:lastModifiedBy>
  <cp:lastPrinted>2026-01-30T19:51:46Z</cp:lastPrinted>
  <dcterms:created xsi:type="dcterms:W3CDTF">2026-01-30T19:34:20Z</dcterms:created>
  <dcterms:modified xsi:type="dcterms:W3CDTF">2026-01-30T19:52:15Z</dcterms:modified>
</cp:coreProperties>
</file>