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 firstSheet="6" activeTab="6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juli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julio 2025'!$B$1:$Z$112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julio 2025'!$1:$8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" i="14" l="1"/>
  <c r="Z11" i="14"/>
  <c r="Z15" i="14"/>
  <c r="Z30" i="14"/>
  <c r="Z31" i="14"/>
  <c r="Z35" i="14"/>
  <c r="Z43" i="14"/>
  <c r="Z63" i="14"/>
  <c r="Z60" i="14"/>
  <c r="Z53" i="14"/>
  <c r="Y26" i="14"/>
  <c r="Y62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69" i="14"/>
  <c r="Z68" i="14"/>
  <c r="Z67" i="14"/>
  <c r="Z66" i="14"/>
  <c r="Z65" i="14"/>
  <c r="Z64" i="14"/>
  <c r="Z61" i="14"/>
  <c r="Z59" i="14"/>
  <c r="Z58" i="14"/>
  <c r="Z57" i="14"/>
  <c r="Z56" i="14"/>
  <c r="Z55" i="14"/>
  <c r="Z54" i="14"/>
  <c r="Z51" i="14"/>
  <c r="Z50" i="14"/>
  <c r="Z49" i="14"/>
  <c r="Z48" i="14"/>
  <c r="Z47" i="14"/>
  <c r="Z46" i="14"/>
  <c r="Z45" i="14"/>
  <c r="Z42" i="14"/>
  <c r="Z41" i="14"/>
  <c r="Z40" i="14"/>
  <c r="Z39" i="14"/>
  <c r="Z38" i="14"/>
  <c r="Z37" i="14"/>
  <c r="Z34" i="14"/>
  <c r="Z32" i="14"/>
  <c r="Z29" i="14"/>
  <c r="Z28" i="14"/>
  <c r="Z27" i="14"/>
  <c r="Z25" i="14"/>
  <c r="Z24" i="14"/>
  <c r="Z23" i="14"/>
  <c r="Z22" i="14"/>
  <c r="Z21" i="14"/>
  <c r="Z20" i="14"/>
  <c r="Z19" i="14"/>
  <c r="Z18" i="14"/>
  <c r="Z17" i="14"/>
  <c r="Z14" i="14"/>
  <c r="Z13" i="14"/>
  <c r="Z12" i="14"/>
  <c r="X52" i="14"/>
  <c r="X36" i="14"/>
  <c r="X26" i="14"/>
  <c r="X16" i="14"/>
  <c r="X10" i="14"/>
  <c r="D62" i="14"/>
  <c r="C62" i="14"/>
  <c r="R36" i="14"/>
  <c r="D36" i="14"/>
  <c r="C36" i="14"/>
  <c r="D26" i="14"/>
  <c r="Y36" i="14"/>
  <c r="Y52" i="14"/>
  <c r="Y16" i="14"/>
  <c r="Y10" i="14"/>
  <c r="Z16" i="14" l="1"/>
  <c r="Z26" i="14"/>
  <c r="X83" i="14"/>
  <c r="X9" i="14"/>
  <c r="Y83" i="14"/>
  <c r="Y9" i="14"/>
  <c r="V62" i="14"/>
  <c r="V52" i="14"/>
  <c r="V26" i="14"/>
  <c r="V16" i="14"/>
  <c r="V10" i="14"/>
  <c r="D10" i="14"/>
  <c r="D16" i="14"/>
  <c r="W10" i="14"/>
  <c r="W16" i="14"/>
  <c r="W26" i="14"/>
  <c r="W62" i="14"/>
  <c r="U62" i="14"/>
  <c r="W52" i="14"/>
  <c r="T70" i="14"/>
  <c r="T62" i="14"/>
  <c r="T52" i="14"/>
  <c r="T44" i="14"/>
  <c r="T36" i="14"/>
  <c r="T26" i="14"/>
  <c r="T16" i="14"/>
  <c r="T10" i="14"/>
  <c r="S70" i="14"/>
  <c r="S62" i="14"/>
  <c r="S52" i="14"/>
  <c r="S44" i="14"/>
  <c r="S36" i="14"/>
  <c r="S26" i="14"/>
  <c r="S16" i="14"/>
  <c r="S10" i="14"/>
  <c r="U10" i="14"/>
  <c r="R70" i="14"/>
  <c r="R62" i="14"/>
  <c r="R52" i="14"/>
  <c r="R44" i="14"/>
  <c r="R26" i="14"/>
  <c r="R16" i="14"/>
  <c r="R10" i="14"/>
  <c r="D52" i="14"/>
  <c r="U70" i="14"/>
  <c r="U52" i="14"/>
  <c r="U44" i="14"/>
  <c r="U36" i="14"/>
  <c r="U26" i="14"/>
  <c r="U16" i="14"/>
  <c r="Z70" i="14" l="1"/>
  <c r="Z62" i="14" s="1"/>
  <c r="Z44" i="14"/>
  <c r="Z36" i="14" s="1"/>
  <c r="V9" i="14"/>
  <c r="V83" i="14"/>
  <c r="D9" i="14"/>
  <c r="Z52" i="14"/>
  <c r="Z10" i="14"/>
  <c r="W83" i="14"/>
  <c r="T83" i="14"/>
  <c r="S9" i="14"/>
  <c r="S83" i="14"/>
  <c r="T9" i="14"/>
  <c r="D83" i="14"/>
  <c r="R9" i="14"/>
  <c r="R83" i="14"/>
  <c r="U9" i="14"/>
  <c r="U83" i="14"/>
  <c r="Z83" i="14" l="1"/>
  <c r="C62" i="15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  <c r="W9" i="14" l="1"/>
  <c r="Z9" i="14" s="1"/>
</calcChain>
</file>

<file path=xl/sharedStrings.xml><?xml version="1.0" encoding="utf-8"?>
<sst xmlns="http://schemas.openxmlformats.org/spreadsheetml/2006/main" count="956" uniqueCount="157">
  <si>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</si>
  <si>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</si>
  <si>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</si>
  <si>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</si>
  <si>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</si>
  <si>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</si>
  <si>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</si>
  <si>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</si>
  <si>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</si>
  <si>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</si>
  <si>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</si>
  <si>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</si>
  <si>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</si>
  <si>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</si>
  <si>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</si>
  <si>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</si>
  <si>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</si>
  <si>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</si>
  <si>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</si>
  <si>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</si>
  <si>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</si>
  <si>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</si>
  <si>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</si>
  <si>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</si>
  <si>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</si>
  <si>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</si>
  <si>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</si>
  <si>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</si>
  <si>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</si>
  <si>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</si>
  <si>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</si>
  <si>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</si>
  <si>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</si>
  <si>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</si>
  <si>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</si>
  <si>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</si>
  <si>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</si>
  <si>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</si>
  <si>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</si>
  <si>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</si>
  <si>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</si>
  <si>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</si>
  <si>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</si>
  <si>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</si>
  <si>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</si>
  <si>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</si>
  <si>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</si>
  <si>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</si>
  <si>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</si>
  <si>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</si>
  <si>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</si>
  <si>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</si>
  <si>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</si>
  <si>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</si>
  <si>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</si>
  <si>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</si>
  <si>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</si>
  <si>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</si>
  <si>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</si>
  <si>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</si>
  <si>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</si>
  <si>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</si>
  <si>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</si>
  <si>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</si>
  <si>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</si>
  <si>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</si>
  <si>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</si>
  <si>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</si>
  <si>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</si>
  <si>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</si>
  <si>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</si>
  <si>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</si>
  <si>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</si>
  <si>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</si>
  <si>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</si>
  <si>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</si>
  <si>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</si>
  <si>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</si>
  <si>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</si>
  <si>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</si>
  <si>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</si>
  <si>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</si>
  <si>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</si>
  <si>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</si>
  <si>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</si>
  <si>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</si>
  <si>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</si>
  <si>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</si>
  <si>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</si>
  <si>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</si>
  <si>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</si>
  <si>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</si>
  <si>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</si>
  <si>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</si>
  <si>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</si>
  <si>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</si>
  <si>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</si>
  <si>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</si>
  <si>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</si>
  <si>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</si>
  <si>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</si>
  <si>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</si>
  <si>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</si>
  <si>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</si>
  <si>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</si>
  <si>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</si>
  <si>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</si>
  <si>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</si>
  <si>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</si>
  <si>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</si>
  <si>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</si>
  <si>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</si>
  <si>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</si>
  <si>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</si>
  <si>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</si>
  <si>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</si>
  <si>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</si>
  <si>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</si>
  <si>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</si>
  <si>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</si>
  <si>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</si>
  <si>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</si>
  <si>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</si>
  <si>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</si>
  <si>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</si>
  <si>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</si>
  <si>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</si>
  <si>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</si>
  <si>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</si>
  <si>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</si>
  <si>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</si>
  <si>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</si>
  <si>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</si>
  <si>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</si>
  <si>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</si>
  <si>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</si>
  <si>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</si>
  <si>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</si>
  <si>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</si>
  <si>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</si>
  <si>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</si>
  <si>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</si>
  <si>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</si>
  <si>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</si>
  <si>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</si>
  <si>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Encargado de Presupuesto (Interina)</t>
  </si>
  <si>
    <t>Director Administrativo Financiero</t>
  </si>
  <si>
    <t>Licdo. Victor I. Vasquez</t>
  </si>
  <si>
    <t>Agosto</t>
  </si>
  <si>
    <t>Licdo. Dagoberto Ovalles M.</t>
  </si>
  <si>
    <t>Fuente: SIGEF</t>
  </si>
  <si>
    <t>Un presupuesto complementario.</t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</si>
  <si>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</si>
  <si>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</si>
  <si>
    <r>
      <t>Presupuesto aprobado</t>
    </r>
    <r>
      <rPr>
        <sz val="14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</si>
  <si>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4"/>
        <color rgb="FF000000"/>
        <rFont val="Calibri"/>
        <family val="2"/>
      </rPr>
      <t xml:space="preserve">: Se refiere al presupuesto aprobado en caso de que el Congreso Nacional apruebe </t>
    </r>
  </si>
  <si>
    <r>
      <t xml:space="preserve">Total devengado: </t>
    </r>
    <r>
      <rPr>
        <sz val="14"/>
        <color rgb="FF000000"/>
        <rFont val="Calibri"/>
        <family val="2"/>
      </rPr>
      <t>Son los recursos financieros que surge con la obligación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</si>
</sst>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23" fillId="0" borderId="0" xfId="0" applyFont="1"/>
    <xf numFmtId="164" fontId="11" fillId="0" borderId="0" xfId="1" applyFont="1" applyAlignment="1">
      <alignment vertical="center" wrapText="1"/>
    </xf>
    <xf numFmtId="164" fontId="12" fillId="0" borderId="0" xfId="1" applyFont="1" applyAlignment="1">
      <alignment vertical="center" wrapText="1"/>
    </xf>
    <xf numFmtId="164" fontId="12" fillId="0" borderId="0" xfId="1" applyFont="1"/>
    <xf numFmtId="164" fontId="11" fillId="4" borderId="9" xfId="1" applyFont="1" applyFill="1" applyBorder="1"/>
    <xf numFmtId="164" fontId="11" fillId="0" borderId="0" xfId="1" applyFont="1"/>
    <xf numFmtId="0" fontId="25" fillId="0" borderId="8" xfId="0" applyFont="1" applyBorder="1" applyAlignment="1">
      <alignment horizontal="left"/>
    </xf>
    <xf numFmtId="164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vertical="center" wrapText="1"/>
    </xf>
    <xf numFmtId="164" fontId="26" fillId="0" borderId="0" xfId="1" applyFont="1"/>
    <xf numFmtId="164" fontId="26" fillId="0" borderId="0" xfId="0" applyNumberFormat="1" applyFont="1"/>
    <xf numFmtId="0" fontId="26" fillId="0" borderId="0" xfId="0" applyFont="1" applyAlignment="1">
      <alignment horizontal="left"/>
    </xf>
    <xf numFmtId="164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164" fontId="25" fillId="4" borderId="9" xfId="1" applyFont="1" applyFill="1" applyBorder="1"/>
    <xf numFmtId="0" fontId="8" fillId="0" borderId="11" xfId="0" applyFont="1" applyBorder="1" applyAlignment="1">
      <alignment horizontal="left"/>
    </xf>
    <xf numFmtId="164" fontId="6" fillId="0" borderId="11" xfId="1" applyFont="1" applyBorder="1" applyAlignment="1">
      <alignment horizontal="left" vertical="center" wrapText="1"/>
    </xf>
    <xf numFmtId="164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164" fontId="7" fillId="0" borderId="11" xfId="1" applyFont="1" applyBorder="1" applyAlignment="1">
      <alignment vertical="center" wrapText="1"/>
    </xf>
    <xf numFmtId="164" fontId="7" fillId="0" borderId="11" xfId="1" applyFont="1" applyBorder="1"/>
    <xf numFmtId="0" fontId="9" fillId="0" borderId="11" xfId="0" applyFont="1" applyBorder="1" applyAlignment="1">
      <alignment horizontal="left" wrapText="1"/>
    </xf>
    <xf numFmtId="164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5" fontId="6" fillId="0" borderId="11" xfId="0" applyNumberFormat="1" applyFont="1" applyBorder="1"/>
    <xf numFmtId="165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164" fontId="6" fillId="4" borderId="11" xfId="1" applyFont="1" applyFill="1" applyBorder="1"/>
    <xf numFmtId="0" fontId="27" fillId="0" borderId="0" xfId="0" applyFont="1"/>
    <xf numFmtId="0" fontId="17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164" fontId="7" fillId="0" borderId="11" xfId="0" applyNumberFormat="1" applyFont="1" applyBorder="1"/>
    <xf numFmtId="164" fontId="6" fillId="0" borderId="11" xfId="0" applyNumberFormat="1" applyFont="1" applyBorder="1"/>
    <xf numFmtId="164" fontId="0" fillId="0" borderId="0" xfId="1" applyFont="1"/>
    <xf numFmtId="0" fontId="17" fillId="0" borderId="0" xfId="0" applyFont="1"/>
    <xf numFmtId="0" fontId="13" fillId="3" borderId="11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7" fillId="0" borderId="0" xfId="0" applyFont="1" applyAlignment="1">
      <alignment horizontal="center"/>
    </xf>
    <xf numFmtId="0" fontId="13" fillId="2" borderId="12" xfId="0" applyFont="1" applyFill="1" applyBorder="1" applyAlignment="1">
      <alignment horizontal="left" vertical="center"/>
    </xf>
    <xf numFmtId="164" fontId="13" fillId="2" borderId="13" xfId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64" fontId="24" fillId="2" borderId="2" xfId="1" applyFont="1" applyFill="1" applyBorder="1" applyAlignment="1">
      <alignment horizontal="center" vertical="center" wrapText="1"/>
    </xf>
    <xf numFmtId="164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97" t="s">
        <v>0</v>
      </c>
      <c r="C2" s="98"/>
      <c r="D2" s="98"/>
    </row>
    <row r="3" spans="2:5" ht="21" customHeight="1" x14ac:dyDescent="0.25">
      <c r="B3" s="99" t="s">
        <v>1</v>
      </c>
      <c r="C3" s="100"/>
      <c r="D3" s="100"/>
    </row>
    <row r="4" spans="2:5" ht="15.75" x14ac:dyDescent="0.25">
      <c r="B4" s="101">
        <v>2022</v>
      </c>
      <c r="C4" s="102"/>
      <c r="D4" s="102"/>
    </row>
    <row r="5" spans="2:5" ht="15.75" customHeight="1" x14ac:dyDescent="0.25">
      <c r="B5" s="103" t="s">
        <v>2</v>
      </c>
      <c r="C5" s="104"/>
      <c r="D5" s="104"/>
    </row>
    <row r="6" spans="2:5" ht="15.75" customHeight="1" x14ac:dyDescent="0.25">
      <c r="B6" s="104" t="s">
        <v>3</v>
      </c>
      <c r="C6" s="104"/>
      <c r="D6" s="104"/>
    </row>
    <row r="8" spans="2:5" ht="15" customHeight="1" x14ac:dyDescent="0.25">
      <c r="B8" s="105" t="s">
        <v>4</v>
      </c>
      <c r="C8" s="106" t="s">
        <v>5</v>
      </c>
      <c r="D8" s="106" t="s">
        <v>6</v>
      </c>
    </row>
    <row r="9" spans="2:5" ht="30" customHeight="1" x14ac:dyDescent="0.25">
      <c r="B9" s="105"/>
      <c r="C9" s="107"/>
      <c r="D9" s="107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94" t="s">
        <v>99</v>
      </c>
      <c r="D92" s="94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94"/>
      <c r="D96" s="94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95"/>
      <c r="C99" s="95"/>
      <c r="D99" s="95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6"/>
      <c r="C102" s="96"/>
      <c r="D102" s="96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2:17" ht="21" customHeight="1" x14ac:dyDescent="0.25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2:17" ht="15.75" x14ac:dyDescent="0.25">
      <c r="B3" s="101">
        <v>2022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2:17" ht="15.75" customHeight="1" x14ac:dyDescent="0.25">
      <c r="B4" s="103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7" ht="24" customHeight="1" x14ac:dyDescent="0.35">
      <c r="B8" s="105"/>
      <c r="C8" s="107"/>
      <c r="D8" s="10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94" t="s">
        <v>99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1:17" ht="23.25" x14ac:dyDescent="0.35">
      <c r="B95" s="28" t="s">
        <v>101</v>
      </c>
      <c r="C95" s="108" t="s">
        <v>103</v>
      </c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</row>
    <row r="96" spans="1:17" ht="23.25" hidden="1" x14ac:dyDescent="0.35">
      <c r="B96" s="95"/>
      <c r="C96" s="95"/>
      <c r="D96" s="95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6"/>
      <c r="C99" s="96"/>
      <c r="D99" s="96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7"/>
    </row>
    <row r="2" spans="2:18" ht="21" customHeight="1" x14ac:dyDescent="0.3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6"/>
    </row>
    <row r="3" spans="2:18" ht="18.75" x14ac:dyDescent="0.3">
      <c r="B3" s="101">
        <v>2022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7"/>
    </row>
    <row r="4" spans="2:18" ht="15.75" customHeight="1" x14ac:dyDescent="0.3">
      <c r="B4" s="103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8" ht="30" customHeight="1" x14ac:dyDescent="0.35">
      <c r="B8" s="105"/>
      <c r="C8" s="107"/>
      <c r="D8" s="10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4" t="s">
        <v>102</v>
      </c>
      <c r="L94" s="94"/>
      <c r="M94" s="94"/>
      <c r="N94" s="94"/>
    </row>
    <row r="95" spans="2:17" ht="23.25" x14ac:dyDescent="0.35">
      <c r="B95" s="45" t="s">
        <v>125</v>
      </c>
      <c r="H95" s="46"/>
      <c r="I95" s="46"/>
      <c r="J95" s="46"/>
      <c r="K95" s="112" t="s">
        <v>123</v>
      </c>
      <c r="L95" s="112"/>
      <c r="M95" s="112"/>
      <c r="N95" s="112"/>
    </row>
    <row r="97" spans="1:17" ht="33.75" customHeight="1" x14ac:dyDescent="0.35">
      <c r="A97" s="1" t="s">
        <v>96</v>
      </c>
      <c r="D97" s="94" t="s">
        <v>99</v>
      </c>
      <c r="E97" s="94"/>
      <c r="F97" s="94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8" t="s">
        <v>126</v>
      </c>
      <c r="E98" s="108"/>
      <c r="F98" s="108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5"/>
      <c r="C100" s="95"/>
      <c r="D100" s="95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6"/>
      <c r="C103" s="96"/>
      <c r="D103" s="96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7"/>
    </row>
    <row r="2" spans="2:18" ht="21" customHeight="1" x14ac:dyDescent="0.3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6"/>
    </row>
    <row r="3" spans="2:18" ht="18.75" x14ac:dyDescent="0.3">
      <c r="B3" s="101">
        <v>2022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7"/>
    </row>
    <row r="4" spans="2:18" ht="15.75" customHeight="1" x14ac:dyDescent="0.3">
      <c r="B4" s="103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8" ht="30" customHeight="1" x14ac:dyDescent="0.35">
      <c r="B8" s="105"/>
      <c r="C8" s="107"/>
      <c r="D8" s="10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4" t="s">
        <v>102</v>
      </c>
      <c r="L94" s="94"/>
      <c r="M94" s="94"/>
      <c r="N94" s="94"/>
    </row>
    <row r="95" spans="2:17" ht="23.25" x14ac:dyDescent="0.35">
      <c r="B95" s="45" t="s">
        <v>125</v>
      </c>
      <c r="H95" s="46"/>
      <c r="I95" s="46"/>
      <c r="J95" s="46"/>
      <c r="K95" s="112" t="s">
        <v>123</v>
      </c>
      <c r="L95" s="112"/>
      <c r="M95" s="112"/>
      <c r="N95" s="112"/>
    </row>
    <row r="97" spans="1:17" ht="33.75" customHeight="1" x14ac:dyDescent="0.35">
      <c r="A97" s="1" t="s">
        <v>96</v>
      </c>
      <c r="D97" s="94" t="s">
        <v>99</v>
      </c>
      <c r="E97" s="94"/>
      <c r="F97" s="94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8" t="s">
        <v>126</v>
      </c>
      <c r="E98" s="108"/>
      <c r="F98" s="108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5"/>
      <c r="C100" s="95"/>
      <c r="D100" s="95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6"/>
      <c r="C103" s="96"/>
      <c r="D103" s="96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7"/>
    </row>
    <row r="2" spans="2:18" ht="21" customHeight="1" x14ac:dyDescent="0.3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6"/>
    </row>
    <row r="3" spans="2:18" ht="18.75" x14ac:dyDescent="0.3">
      <c r="B3" s="101">
        <v>2022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7"/>
    </row>
    <row r="4" spans="2:18" ht="15.75" customHeight="1" x14ac:dyDescent="0.3">
      <c r="B4" s="113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8" ht="30" customHeight="1" x14ac:dyDescent="0.35">
      <c r="B8" s="105"/>
      <c r="C8" s="107"/>
      <c r="D8" s="10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4" t="s">
        <v>102</v>
      </c>
      <c r="L94" s="94"/>
      <c r="M94" s="94"/>
      <c r="N94" s="94"/>
    </row>
    <row r="95" spans="2:17" ht="23.25" x14ac:dyDescent="0.35">
      <c r="B95" s="45" t="s">
        <v>125</v>
      </c>
      <c r="H95" s="46"/>
      <c r="I95" s="46"/>
      <c r="J95" s="46"/>
      <c r="K95" s="112" t="s">
        <v>123</v>
      </c>
      <c r="L95" s="112"/>
      <c r="M95" s="112"/>
      <c r="N95" s="112"/>
    </row>
    <row r="97" spans="1:17" ht="33.75" customHeight="1" x14ac:dyDescent="0.35">
      <c r="A97" s="1" t="s">
        <v>96</v>
      </c>
      <c r="D97" s="94" t="s">
        <v>99</v>
      </c>
      <c r="E97" s="94"/>
      <c r="F97" s="94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8" t="s">
        <v>126</v>
      </c>
      <c r="E98" s="108"/>
      <c r="F98" s="108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5"/>
      <c r="C100" s="95"/>
      <c r="D100" s="95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6"/>
      <c r="C103" s="96"/>
      <c r="D103" s="96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7"/>
    </row>
    <row r="2" spans="2:18" ht="21" customHeight="1" x14ac:dyDescent="0.3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6"/>
    </row>
    <row r="3" spans="2:18" ht="18.75" x14ac:dyDescent="0.3">
      <c r="B3" s="101">
        <v>2022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7"/>
    </row>
    <row r="4" spans="2:18" ht="15.75" customHeight="1" x14ac:dyDescent="0.3">
      <c r="B4" s="113" t="s">
        <v>127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8" ht="30" customHeight="1" x14ac:dyDescent="0.35">
      <c r="B8" s="105"/>
      <c r="C8" s="107"/>
      <c r="D8" s="10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94" t="s">
        <v>99</v>
      </c>
      <c r="K94" s="94"/>
      <c r="L94" s="94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08" t="s">
        <v>126</v>
      </c>
      <c r="K95" s="108"/>
      <c r="L95" s="108"/>
      <c r="M95" s="46"/>
      <c r="N95" s="46"/>
    </row>
    <row r="97" spans="1:17" ht="33.75" customHeight="1" x14ac:dyDescent="0.35">
      <c r="A97" s="1" t="s">
        <v>96</v>
      </c>
      <c r="D97" s="94"/>
      <c r="E97" s="94"/>
      <c r="F97" s="94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8"/>
      <c r="E98" s="108"/>
      <c r="F98" s="108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5"/>
      <c r="C100" s="95"/>
      <c r="D100" s="95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6"/>
      <c r="C103" s="96"/>
      <c r="D103" s="96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6"/>
  <sheetViews>
    <sheetView tabSelected="1" topLeftCell="B1" zoomScale="70" zoomScaleNormal="70" zoomScaleSheetLayoutView="40" workbookViewId="0">
      <selection activeCell="R124" sqref="R123:R12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27.7109375" customWidth="1"/>
    <col min="4" max="4" width="24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9" width="22.42578125" customWidth="1"/>
    <col min="20" max="20" width="23.5703125" customWidth="1"/>
    <col min="21" max="21" width="22.85546875" customWidth="1"/>
    <col min="22" max="22" width="22.7109375" customWidth="1"/>
    <col min="23" max="25" width="24" customWidth="1"/>
    <col min="26" max="26" width="26.7109375" customWidth="1"/>
  </cols>
  <sheetData>
    <row r="1" spans="2:26" ht="28.5" customHeight="1" x14ac:dyDescent="0.25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2:26" ht="21" customHeight="1" x14ac:dyDescent="0.25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2:26" ht="18.75" customHeight="1" x14ac:dyDescent="0.25">
      <c r="B3" s="101">
        <v>2025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2:26" ht="15.75" customHeight="1" x14ac:dyDescent="0.25">
      <c r="B4" s="113" t="s">
        <v>127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2:26" ht="15.75" customHeight="1" x14ac:dyDescent="0.25">
      <c r="B5" s="104" t="s">
        <v>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2:26" x14ac:dyDescent="0.25">
      <c r="Y6" s="39"/>
    </row>
    <row r="7" spans="2:26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  <c r="R7" s="118" t="s">
        <v>7</v>
      </c>
      <c r="S7" s="119"/>
      <c r="T7" s="119"/>
      <c r="U7" s="120"/>
      <c r="V7" s="92"/>
      <c r="W7" s="92"/>
      <c r="X7" s="92"/>
      <c r="Y7" s="92"/>
      <c r="Z7" s="91"/>
    </row>
    <row r="8" spans="2:26" ht="30" customHeight="1" x14ac:dyDescent="0.35">
      <c r="B8" s="116"/>
      <c r="C8" s="117"/>
      <c r="D8" s="11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86" t="s">
        <v>8</v>
      </c>
      <c r="S8" s="86" t="s">
        <v>9</v>
      </c>
      <c r="T8" s="86" t="s">
        <v>10</v>
      </c>
      <c r="U8" s="86" t="s">
        <v>11</v>
      </c>
      <c r="V8" s="86" t="s">
        <v>12</v>
      </c>
      <c r="W8" s="86" t="s">
        <v>13</v>
      </c>
      <c r="X8" s="86" t="s">
        <v>14</v>
      </c>
      <c r="Y8" s="86" t="s">
        <v>148</v>
      </c>
      <c r="Z8" s="86" t="s">
        <v>20</v>
      </c>
    </row>
    <row r="9" spans="2:26" s="4" customFormat="1" ht="35.1" customHeight="1" x14ac:dyDescent="0.3">
      <c r="B9" s="70" t="s">
        <v>21</v>
      </c>
      <c r="C9" s="71">
        <f>+C10+C16+C26+C36+C44+C52+C62+C67+C70</f>
        <v>2403578297</v>
      </c>
      <c r="D9" s="71">
        <f>+D10+D16+D26+D36+D44+D52+D62+D67+D70</f>
        <v>-46700629.699999988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  <c r="R9" s="71">
        <f t="shared" ref="R9:Y9" si="0">+R10+R16+R26+R36+R44+R52+R62+R67+R70</f>
        <v>59347772.679999992</v>
      </c>
      <c r="S9" s="71">
        <f t="shared" si="0"/>
        <v>71310108.339999989</v>
      </c>
      <c r="T9" s="71">
        <f t="shared" si="0"/>
        <v>325941464.73000002</v>
      </c>
      <c r="U9" s="71">
        <f t="shared" si="0"/>
        <v>322059301.44999999</v>
      </c>
      <c r="V9" s="71">
        <f t="shared" si="0"/>
        <v>117510627.81999999</v>
      </c>
      <c r="W9" s="71">
        <f t="shared" si="0"/>
        <v>85522503.049999997</v>
      </c>
      <c r="X9" s="71">
        <f t="shared" ref="X9" si="1">+X10+X16+X26+X36+X44+X52+X62+X67+X70</f>
        <v>82936856.970000014</v>
      </c>
      <c r="Y9" s="71">
        <f t="shared" si="0"/>
        <v>82512694.839999989</v>
      </c>
      <c r="Z9" s="71">
        <f>+U9+R9+S9+T9+W9+V9+Y9+X9</f>
        <v>1147141329.8799999</v>
      </c>
    </row>
    <row r="10" spans="2:26" s="4" customFormat="1" ht="35.1" customHeight="1" x14ac:dyDescent="0.35">
      <c r="B10" s="70" t="s">
        <v>22</v>
      </c>
      <c r="C10" s="72">
        <f>SUM(C11:C15)</f>
        <v>754531197</v>
      </c>
      <c r="D10" s="72">
        <f>SUM(D11:D15)</f>
        <v>50000000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  <c r="R10" s="72">
        <f>+R11+R12+R15</f>
        <v>48481923.18</v>
      </c>
      <c r="S10" s="72">
        <f t="shared" ref="S10:Y10" si="2">+S11+S12+S15+S13</f>
        <v>49982211.829999991</v>
      </c>
      <c r="T10" s="72">
        <f t="shared" si="2"/>
        <v>55159103.660000004</v>
      </c>
      <c r="U10" s="72">
        <f t="shared" si="2"/>
        <v>50437544.049999997</v>
      </c>
      <c r="V10" s="72">
        <f t="shared" si="2"/>
        <v>88953437.75</v>
      </c>
      <c r="W10" s="72">
        <f t="shared" si="2"/>
        <v>53961166.639999993</v>
      </c>
      <c r="X10" s="72">
        <f t="shared" si="2"/>
        <v>53331098.370000005</v>
      </c>
      <c r="Y10" s="72">
        <f t="shared" si="2"/>
        <v>53433179.880000003</v>
      </c>
      <c r="Z10" s="72">
        <f>SUM(Z11:Z15)</f>
        <v>453739665.35999995</v>
      </c>
    </row>
    <row r="11" spans="2:26" s="4" customFormat="1" ht="35.1" customHeight="1" x14ac:dyDescent="0.35">
      <c r="B11" s="73" t="s">
        <v>23</v>
      </c>
      <c r="C11" s="74">
        <v>576509282</v>
      </c>
      <c r="D11" s="75">
        <v>-6379965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  <c r="R11" s="74">
        <v>39048947.869999997</v>
      </c>
      <c r="S11" s="74">
        <v>40322256.659999996</v>
      </c>
      <c r="T11" s="74">
        <v>44731360.130000003</v>
      </c>
      <c r="U11" s="74">
        <v>40732516.869999997</v>
      </c>
      <c r="V11" s="74">
        <v>45136055.920000002</v>
      </c>
      <c r="W11" s="74">
        <v>43845709.609999999</v>
      </c>
      <c r="X11" s="74">
        <v>42495684.450000003</v>
      </c>
      <c r="Y11" s="74">
        <v>43358645.079999998</v>
      </c>
      <c r="Z11" s="87">
        <f>+U11+R11+S11+T11+W11+V11+Y11+X11</f>
        <v>339671176.58999997</v>
      </c>
    </row>
    <row r="12" spans="2:26" s="4" customFormat="1" ht="35.1" customHeight="1" x14ac:dyDescent="0.35">
      <c r="B12" s="73" t="s">
        <v>24</v>
      </c>
      <c r="C12" s="74">
        <v>104006853</v>
      </c>
      <c r="D12" s="75">
        <v>43455258.5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  <c r="R12" s="74">
        <v>3494000</v>
      </c>
      <c r="S12" s="74">
        <v>3509000</v>
      </c>
      <c r="T12" s="74">
        <v>4293227.75</v>
      </c>
      <c r="U12" s="74">
        <v>3506000</v>
      </c>
      <c r="V12" s="74">
        <v>37417494.439999998</v>
      </c>
      <c r="W12" s="74">
        <v>3686000</v>
      </c>
      <c r="X12" s="74">
        <v>4623887.05</v>
      </c>
      <c r="Y12" s="74">
        <v>3450520.35</v>
      </c>
      <c r="Z12" s="87">
        <f t="shared" ref="Z12:Z14" si="3">+U12+R12+S12+T12+W12+V12+Y12+X12</f>
        <v>63980129.589999996</v>
      </c>
    </row>
    <row r="13" spans="2:26" s="4" customFormat="1" ht="35.1" customHeight="1" x14ac:dyDescent="0.35">
      <c r="B13" s="73" t="s">
        <v>25</v>
      </c>
      <c r="C13" s="74">
        <v>0</v>
      </c>
      <c r="D13" s="75">
        <v>468000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  <c r="R13" s="74">
        <v>0</v>
      </c>
      <c r="S13" s="74">
        <v>33612.800000000003</v>
      </c>
      <c r="T13" s="74">
        <v>54845.22</v>
      </c>
      <c r="U13" s="74">
        <v>0</v>
      </c>
      <c r="V13" s="74">
        <v>5120.99</v>
      </c>
      <c r="W13" s="74">
        <v>20983.759999999998</v>
      </c>
      <c r="X13" s="74">
        <v>5164.8100000000004</v>
      </c>
      <c r="Y13" s="74">
        <v>0</v>
      </c>
      <c r="Z13" s="87">
        <f t="shared" si="3"/>
        <v>119727.58</v>
      </c>
    </row>
    <row r="14" spans="2:26" s="4" customFormat="1" ht="35.1" customHeight="1" x14ac:dyDescent="0.35">
      <c r="B14" s="73" t="s">
        <v>26</v>
      </c>
      <c r="C14" s="74">
        <v>10000000</v>
      </c>
      <c r="D14" s="7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  <c r="R14" s="74"/>
      <c r="S14" s="74"/>
      <c r="T14" s="74"/>
      <c r="U14" s="74"/>
      <c r="V14" s="74"/>
      <c r="W14" s="74"/>
      <c r="X14" s="74"/>
      <c r="Y14" s="74"/>
      <c r="Z14" s="87">
        <f t="shared" si="3"/>
        <v>0</v>
      </c>
    </row>
    <row r="15" spans="2:26" s="4" customFormat="1" ht="35.1" customHeight="1" x14ac:dyDescent="0.35">
      <c r="B15" s="73" t="s">
        <v>27</v>
      </c>
      <c r="C15" s="74">
        <v>64015062</v>
      </c>
      <c r="D15" s="75">
        <v>12456706.5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  <c r="R15" s="74">
        <v>5938975.3099999996</v>
      </c>
      <c r="S15" s="74">
        <v>6117342.3700000001</v>
      </c>
      <c r="T15" s="74">
        <v>6079670.5599999996</v>
      </c>
      <c r="U15" s="74">
        <v>6199027.1799999997</v>
      </c>
      <c r="V15" s="74">
        <v>6394766.4000000004</v>
      </c>
      <c r="W15" s="74">
        <v>6408473.2699999996</v>
      </c>
      <c r="X15" s="74">
        <v>6206362.0599999996</v>
      </c>
      <c r="Y15" s="74">
        <v>6624014.4500000002</v>
      </c>
      <c r="Z15" s="87">
        <f>+U15+R15+S15+T15+W15+V15+Y15+X15</f>
        <v>49968631.600000001</v>
      </c>
    </row>
    <row r="16" spans="2:26" s="4" customFormat="1" ht="35.1" customHeight="1" x14ac:dyDescent="0.35">
      <c r="B16" s="70" t="s">
        <v>28</v>
      </c>
      <c r="C16" s="72">
        <f>SUM(C17:C25)</f>
        <v>1375962044</v>
      </c>
      <c r="D16" s="72">
        <f>SUM(D17:D25)</f>
        <v>-147092636.69999999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  <c r="R16" s="72">
        <f t="shared" ref="R16:Y16" si="4">SUM(R17:R25)</f>
        <v>6382203.1599999992</v>
      </c>
      <c r="S16" s="72">
        <f t="shared" si="4"/>
        <v>15822013.579999998</v>
      </c>
      <c r="T16" s="72">
        <f t="shared" si="4"/>
        <v>263123579.57999998</v>
      </c>
      <c r="U16" s="72">
        <f t="shared" si="4"/>
        <v>253544296.13999999</v>
      </c>
      <c r="V16" s="72">
        <f t="shared" si="4"/>
        <v>23063800.879999999</v>
      </c>
      <c r="W16" s="72">
        <f t="shared" si="4"/>
        <v>22284446.310000002</v>
      </c>
      <c r="X16" s="72">
        <f t="shared" ref="X16" si="5">SUM(X17:X25)</f>
        <v>26067176.740000002</v>
      </c>
      <c r="Y16" s="72">
        <f t="shared" si="4"/>
        <v>21849208.509999998</v>
      </c>
      <c r="Z16" s="88">
        <f>+Z17+Z18+Z19+Z20+Z21+Z22+Z23+Z24+Z25</f>
        <v>632136724.89999986</v>
      </c>
    </row>
    <row r="17" spans="2:26" s="4" customFormat="1" ht="35.1" customHeight="1" x14ac:dyDescent="0.35">
      <c r="B17" s="73" t="s">
        <v>29</v>
      </c>
      <c r="C17" s="74">
        <v>88764349</v>
      </c>
      <c r="D17" s="75">
        <v>22105000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6">+E17+F17+G17+H17+I17+J17+K17+L17+M17+N17+O17+P17</f>
        <v>0</v>
      </c>
      <c r="R17" s="74">
        <v>3231502.33</v>
      </c>
      <c r="S17" s="74">
        <v>3619225.9</v>
      </c>
      <c r="T17" s="74">
        <v>5246597.8099999996</v>
      </c>
      <c r="U17" s="74">
        <v>4616336.68</v>
      </c>
      <c r="V17" s="74">
        <v>5333348.12</v>
      </c>
      <c r="W17" s="74">
        <v>4818595.75</v>
      </c>
      <c r="X17" s="74">
        <v>11027409.630000001</v>
      </c>
      <c r="Y17" s="74">
        <v>5699715.5800000001</v>
      </c>
      <c r="Z17" s="87">
        <f t="shared" ref="Z17:Z80" si="7">+U17+R17+S17+T17+W17+V17+Y17+X17</f>
        <v>43592731.800000004</v>
      </c>
    </row>
    <row r="18" spans="2:26" s="4" customFormat="1" ht="35.1" customHeight="1" x14ac:dyDescent="0.35">
      <c r="B18" s="73" t="s">
        <v>30</v>
      </c>
      <c r="C18" s="74">
        <v>893080000</v>
      </c>
      <c r="D18" s="75">
        <v>-236169359.69999999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6"/>
        <v>0</v>
      </c>
      <c r="R18" s="74"/>
      <c r="S18" s="74">
        <v>120800</v>
      </c>
      <c r="T18" s="74">
        <v>242576006.25</v>
      </c>
      <c r="U18" s="74">
        <v>231013475.75999999</v>
      </c>
      <c r="V18" s="74">
        <v>1079220.05</v>
      </c>
      <c r="W18" s="74">
        <v>866666.65</v>
      </c>
      <c r="X18" s="74">
        <v>798303.4</v>
      </c>
      <c r="Y18" s="74">
        <v>11770.5</v>
      </c>
      <c r="Z18" s="87">
        <f t="shared" si="7"/>
        <v>476466242.60999995</v>
      </c>
    </row>
    <row r="19" spans="2:26" s="4" customFormat="1" ht="35.1" customHeight="1" x14ac:dyDescent="0.35">
      <c r="B19" s="73" t="s">
        <v>31</v>
      </c>
      <c r="C19" s="74">
        <v>40200000</v>
      </c>
      <c r="D19" s="75">
        <v>-725710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6"/>
        <v>0</v>
      </c>
      <c r="R19" s="74">
        <v>66758.399999999994</v>
      </c>
      <c r="S19" s="74">
        <v>1299356.7</v>
      </c>
      <c r="T19" s="74">
        <v>685251.5</v>
      </c>
      <c r="U19" s="74">
        <v>1194031.5</v>
      </c>
      <c r="V19" s="74">
        <v>3552178.71</v>
      </c>
      <c r="W19" s="74">
        <v>1115639.5</v>
      </c>
      <c r="X19" s="74">
        <v>295974.59999999998</v>
      </c>
      <c r="Y19" s="74">
        <v>1643192.78</v>
      </c>
      <c r="Z19" s="87">
        <f t="shared" si="7"/>
        <v>9852383.6899999995</v>
      </c>
    </row>
    <row r="20" spans="2:26" s="4" customFormat="1" ht="35.1" customHeight="1" x14ac:dyDescent="0.35">
      <c r="B20" s="73" t="s">
        <v>32</v>
      </c>
      <c r="C20" s="74">
        <v>1200000</v>
      </c>
      <c r="D20" s="75">
        <v>6025710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6"/>
        <v>0</v>
      </c>
      <c r="R20" s="74"/>
      <c r="S20" s="74"/>
      <c r="T20" s="74"/>
      <c r="U20" s="74">
        <v>643050.47</v>
      </c>
      <c r="V20" s="74">
        <v>0</v>
      </c>
      <c r="W20" s="74">
        <v>385707.5</v>
      </c>
      <c r="X20" s="74"/>
      <c r="Y20" s="74">
        <v>884686.37</v>
      </c>
      <c r="Z20" s="87">
        <f t="shared" si="7"/>
        <v>1913444.3399999999</v>
      </c>
    </row>
    <row r="21" spans="2:26" s="4" customFormat="1" ht="35.1" customHeight="1" x14ac:dyDescent="0.35">
      <c r="B21" s="73" t="s">
        <v>33</v>
      </c>
      <c r="C21" s="74">
        <v>160450000</v>
      </c>
      <c r="D21" s="75">
        <v>27552993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6"/>
        <v>0</v>
      </c>
      <c r="R21" s="74">
        <v>717956.31</v>
      </c>
      <c r="S21" s="74">
        <v>1212021.3999999999</v>
      </c>
      <c r="T21" s="74">
        <v>596581.16</v>
      </c>
      <c r="U21" s="74">
        <v>9552279.4000000004</v>
      </c>
      <c r="V21" s="74">
        <v>1187164.17</v>
      </c>
      <c r="W21" s="74">
        <v>558942.4</v>
      </c>
      <c r="X21" s="74">
        <v>1198898.8999999999</v>
      </c>
      <c r="Y21" s="74">
        <v>809059.53</v>
      </c>
      <c r="Z21" s="87">
        <f t="shared" si="7"/>
        <v>15832903.270000001</v>
      </c>
    </row>
    <row r="22" spans="2:26" s="4" customFormat="1" ht="35.1" customHeight="1" x14ac:dyDescent="0.35">
      <c r="B22" s="73" t="s">
        <v>34</v>
      </c>
      <c r="C22" s="74">
        <v>34000000</v>
      </c>
      <c r="D22" s="75">
        <v>5000000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6"/>
        <v>0</v>
      </c>
      <c r="R22" s="74">
        <v>2196353.98</v>
      </c>
      <c r="S22" s="74">
        <v>1860015.5</v>
      </c>
      <c r="T22" s="74">
        <v>2603654.92</v>
      </c>
      <c r="U22" s="74">
        <v>1904724.04</v>
      </c>
      <c r="V22" s="74">
        <v>2415949.48</v>
      </c>
      <c r="W22" s="74">
        <v>1663672.13</v>
      </c>
      <c r="X22" s="74">
        <v>1401982.61</v>
      </c>
      <c r="Y22" s="74">
        <v>2681042.7599999998</v>
      </c>
      <c r="Z22" s="87">
        <f t="shared" si="7"/>
        <v>16727395.42</v>
      </c>
    </row>
    <row r="23" spans="2:26" s="4" customFormat="1" ht="35.1" customHeight="1" x14ac:dyDescent="0.35">
      <c r="B23" s="76" t="s">
        <v>35</v>
      </c>
      <c r="C23" s="74">
        <v>23050000</v>
      </c>
      <c r="D23" s="75">
        <v>8450000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6"/>
        <v>0</v>
      </c>
      <c r="R23" s="74"/>
      <c r="S23" s="74">
        <v>443515.93</v>
      </c>
      <c r="T23" s="74">
        <v>1767250.97</v>
      </c>
      <c r="U23" s="74">
        <v>881170.23</v>
      </c>
      <c r="V23" s="74">
        <v>102212.48</v>
      </c>
      <c r="W23" s="74">
        <v>1463966.82</v>
      </c>
      <c r="X23" s="74">
        <v>5059603.6399999997</v>
      </c>
      <c r="Y23" s="74">
        <v>2787095.42</v>
      </c>
      <c r="Z23" s="87">
        <f t="shared" si="7"/>
        <v>12504815.49</v>
      </c>
    </row>
    <row r="24" spans="2:26" s="4" customFormat="1" ht="35.1" customHeight="1" x14ac:dyDescent="0.35">
      <c r="B24" s="76" t="s">
        <v>36</v>
      </c>
      <c r="C24" s="74">
        <v>55017695</v>
      </c>
      <c r="D24" s="75">
        <v>9538730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6"/>
        <v>0</v>
      </c>
      <c r="R24" s="87">
        <v>169632.14</v>
      </c>
      <c r="S24" s="87">
        <v>5062041.22</v>
      </c>
      <c r="T24" s="87">
        <v>1475651.37</v>
      </c>
      <c r="U24" s="87">
        <v>917370.3</v>
      </c>
      <c r="V24" s="87">
        <v>3649712.35</v>
      </c>
      <c r="W24" s="87">
        <v>420481</v>
      </c>
      <c r="X24" s="87">
        <v>1037600.6</v>
      </c>
      <c r="Y24" s="87">
        <v>1394784.02</v>
      </c>
      <c r="Z24" s="87">
        <f t="shared" si="7"/>
        <v>14127273</v>
      </c>
    </row>
    <row r="25" spans="2:26" s="4" customFormat="1" ht="35.1" customHeight="1" x14ac:dyDescent="0.35">
      <c r="B25" s="73" t="s">
        <v>37</v>
      </c>
      <c r="C25" s="74">
        <v>80200000</v>
      </c>
      <c r="D25" s="75">
        <v>11130000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6"/>
        <v>0</v>
      </c>
      <c r="R25" s="74">
        <v>0</v>
      </c>
      <c r="S25" s="74">
        <v>2205036.9300000002</v>
      </c>
      <c r="T25" s="74">
        <v>8172585.5999999996</v>
      </c>
      <c r="U25" s="74">
        <v>2821857.76</v>
      </c>
      <c r="V25" s="74">
        <v>5744015.5199999996</v>
      </c>
      <c r="W25" s="74">
        <v>10990774.560000001</v>
      </c>
      <c r="X25" s="74">
        <v>5247403.3600000003</v>
      </c>
      <c r="Y25" s="74">
        <v>5937861.5499999998</v>
      </c>
      <c r="Z25" s="87">
        <f t="shared" si="7"/>
        <v>41119535.280000001</v>
      </c>
    </row>
    <row r="26" spans="2:26" s="4" customFormat="1" ht="35.1" customHeight="1" x14ac:dyDescent="0.35">
      <c r="B26" s="70" t="s">
        <v>38</v>
      </c>
      <c r="C26" s="72">
        <f>SUM(C27:C35)</f>
        <v>93885056</v>
      </c>
      <c r="D26" s="72">
        <f>SUM(D27:D35)</f>
        <v>4775000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  <c r="R26" s="72">
        <f t="shared" ref="R26:W26" si="8">SUM(R27:R35)</f>
        <v>4483646.34</v>
      </c>
      <c r="S26" s="72">
        <f t="shared" si="8"/>
        <v>397190.93</v>
      </c>
      <c r="T26" s="72">
        <f t="shared" si="8"/>
        <v>4383637.66</v>
      </c>
      <c r="U26" s="72">
        <f t="shared" si="8"/>
        <v>5248068.26</v>
      </c>
      <c r="V26" s="72">
        <f t="shared" si="8"/>
        <v>1441463.91</v>
      </c>
      <c r="W26" s="72">
        <f t="shared" si="8"/>
        <v>8776890.0899999999</v>
      </c>
      <c r="X26" s="72">
        <f t="shared" ref="X26" si="9">SUM(X27:X35)</f>
        <v>2209709.46</v>
      </c>
      <c r="Y26" s="72">
        <f>SUM(Y27:Y35)</f>
        <v>4002687.4299999997</v>
      </c>
      <c r="Z26" s="88">
        <f>+Z27+Z28+Z29+Z30+Z31+Z32+Z33+Z34+Z35</f>
        <v>30943294.079999998</v>
      </c>
    </row>
    <row r="27" spans="2:26" s="4" customFormat="1" ht="35.1" customHeight="1" x14ac:dyDescent="0.35">
      <c r="B27" s="73" t="s">
        <v>39</v>
      </c>
      <c r="C27" s="74">
        <v>12300020</v>
      </c>
      <c r="D27" s="75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6"/>
        <v>0</v>
      </c>
      <c r="R27" s="74">
        <v>0</v>
      </c>
      <c r="S27" s="74">
        <v>39715</v>
      </c>
      <c r="T27" s="74">
        <v>58280</v>
      </c>
      <c r="U27" s="74">
        <v>788828.79</v>
      </c>
      <c r="V27" s="74">
        <v>381944.99</v>
      </c>
      <c r="W27" s="74">
        <v>0</v>
      </c>
      <c r="X27" s="74">
        <v>86745</v>
      </c>
      <c r="Y27" s="74">
        <v>467049.24</v>
      </c>
      <c r="Z27" s="87">
        <f t="shared" si="7"/>
        <v>1822563.02</v>
      </c>
    </row>
    <row r="28" spans="2:26" s="4" customFormat="1" ht="35.1" customHeight="1" x14ac:dyDescent="0.35">
      <c r="B28" s="73" t="s">
        <v>40</v>
      </c>
      <c r="C28" s="74">
        <v>11020000</v>
      </c>
      <c r="D28" s="7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6"/>
        <v>0</v>
      </c>
      <c r="R28" s="74">
        <v>0</v>
      </c>
      <c r="S28" s="74">
        <v>0</v>
      </c>
      <c r="T28" s="74">
        <v>596608</v>
      </c>
      <c r="U28" s="74">
        <v>0</v>
      </c>
      <c r="V28" s="74">
        <v>0</v>
      </c>
      <c r="W28" s="74">
        <v>0</v>
      </c>
      <c r="X28" s="74">
        <v>0</v>
      </c>
      <c r="Y28" s="74">
        <v>3030.24</v>
      </c>
      <c r="Z28" s="87">
        <f t="shared" si="7"/>
        <v>599638.24</v>
      </c>
    </row>
    <row r="29" spans="2:26" s="4" customFormat="1" ht="35.1" customHeight="1" x14ac:dyDescent="0.35">
      <c r="B29" s="73" t="s">
        <v>41</v>
      </c>
      <c r="C29" s="74">
        <v>6330000</v>
      </c>
      <c r="D29" s="75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6"/>
        <v>0</v>
      </c>
      <c r="R29" s="74">
        <v>0</v>
      </c>
      <c r="S29" s="74">
        <v>0</v>
      </c>
      <c r="T29" s="74">
        <v>0</v>
      </c>
      <c r="U29" s="74">
        <v>1113095.77</v>
      </c>
      <c r="V29" s="74">
        <v>0</v>
      </c>
      <c r="W29" s="74">
        <v>0</v>
      </c>
      <c r="X29" s="74">
        <v>597001.53</v>
      </c>
      <c r="Y29" s="74">
        <v>3962</v>
      </c>
      <c r="Z29" s="87">
        <f t="shared" si="7"/>
        <v>1714059.3</v>
      </c>
    </row>
    <row r="30" spans="2:26" s="4" customFormat="1" ht="35.1" customHeight="1" x14ac:dyDescent="0.35">
      <c r="B30" s="73" t="s">
        <v>42</v>
      </c>
      <c r="C30" s="74">
        <v>500000</v>
      </c>
      <c r="D30" s="75">
        <v>600000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6"/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/>
      <c r="Y30" s="74">
        <v>1898</v>
      </c>
      <c r="Z30" s="87">
        <f>+U30+R30+S30+T30+W30+V30+Y30+X30</f>
        <v>1898</v>
      </c>
    </row>
    <row r="31" spans="2:26" s="4" customFormat="1" ht="35.1" customHeight="1" x14ac:dyDescent="0.35">
      <c r="B31" s="73" t="s">
        <v>43</v>
      </c>
      <c r="C31" s="74">
        <v>565000</v>
      </c>
      <c r="D31" s="75">
        <v>300000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6"/>
        <v>0</v>
      </c>
      <c r="R31" s="74">
        <v>0</v>
      </c>
      <c r="S31" s="74">
        <v>277348.65999999997</v>
      </c>
      <c r="T31" s="74">
        <v>0</v>
      </c>
      <c r="U31" s="74">
        <v>0</v>
      </c>
      <c r="V31" s="74">
        <v>0</v>
      </c>
      <c r="W31" s="74">
        <v>0</v>
      </c>
      <c r="X31" s="74">
        <v>146913.82999999999</v>
      </c>
      <c r="Y31" s="74">
        <v>46475.35</v>
      </c>
      <c r="Z31" s="87">
        <f>+U31+R31+S31+T31+W31+V31+Y31+X31</f>
        <v>470737.83999999997</v>
      </c>
    </row>
    <row r="32" spans="2:26" s="4" customFormat="1" ht="35.1" customHeight="1" x14ac:dyDescent="0.35">
      <c r="B32" s="73" t="s">
        <v>44</v>
      </c>
      <c r="C32" s="74">
        <v>540000</v>
      </c>
      <c r="D32" s="75"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6"/>
        <v>0</v>
      </c>
      <c r="R32" s="74">
        <v>0</v>
      </c>
      <c r="S32" s="74">
        <v>0</v>
      </c>
      <c r="T32" s="74">
        <v>0</v>
      </c>
      <c r="U32" s="74">
        <v>195.01</v>
      </c>
      <c r="V32" s="74"/>
      <c r="W32" s="74"/>
      <c r="X32" s="74"/>
      <c r="Y32" s="74">
        <v>12734.87</v>
      </c>
      <c r="Z32" s="87">
        <f t="shared" si="7"/>
        <v>12929.880000000001</v>
      </c>
    </row>
    <row r="33" spans="2:26" s="4" customFormat="1" ht="35.1" customHeight="1" x14ac:dyDescent="0.35">
      <c r="B33" s="76" t="s">
        <v>45</v>
      </c>
      <c r="C33" s="74">
        <v>14655000</v>
      </c>
      <c r="D33" s="75"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6"/>
        <v>0</v>
      </c>
      <c r="R33" s="74">
        <v>0</v>
      </c>
      <c r="S33" s="74">
        <v>0</v>
      </c>
      <c r="T33" s="74">
        <v>2996200</v>
      </c>
      <c r="U33" s="74">
        <v>1042877.11</v>
      </c>
      <c r="V33" s="74"/>
      <c r="W33" s="74">
        <v>950000</v>
      </c>
      <c r="X33" s="74">
        <v>702813</v>
      </c>
      <c r="Y33" s="74">
        <v>2140035.8199999998</v>
      </c>
      <c r="Z33" s="87">
        <f>+U33+R33+S33+T33+W33+V33+Y33+X33</f>
        <v>7831925.9299999997</v>
      </c>
    </row>
    <row r="34" spans="2:26" s="4" customFormat="1" ht="35.1" customHeight="1" x14ac:dyDescent="0.35">
      <c r="B34" s="76" t="s">
        <v>46</v>
      </c>
      <c r="C34" s="74"/>
      <c r="D34" s="75"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6"/>
        <v>0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/>
      <c r="Y34" s="74"/>
      <c r="Z34" s="87">
        <f t="shared" si="7"/>
        <v>0</v>
      </c>
    </row>
    <row r="35" spans="2:26" s="4" customFormat="1" ht="35.1" customHeight="1" x14ac:dyDescent="0.35">
      <c r="B35" s="73" t="s">
        <v>47</v>
      </c>
      <c r="C35" s="74">
        <v>47975036</v>
      </c>
      <c r="D35" s="75">
        <v>3875000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6"/>
        <v>0</v>
      </c>
      <c r="R35" s="74">
        <v>4483646.34</v>
      </c>
      <c r="S35" s="74">
        <v>80127.27</v>
      </c>
      <c r="T35" s="74">
        <v>732549.66</v>
      </c>
      <c r="U35" s="74">
        <v>2303071.58</v>
      </c>
      <c r="V35" s="74">
        <v>1059518.92</v>
      </c>
      <c r="W35" s="74">
        <v>7826890.0899999999</v>
      </c>
      <c r="X35" s="74">
        <v>676236.1</v>
      </c>
      <c r="Y35" s="74">
        <v>1327501.9099999999</v>
      </c>
      <c r="Z35" s="87">
        <f>+U35+R35+S35+T35+W35+V35+Y35+X35</f>
        <v>18489541.870000001</v>
      </c>
    </row>
    <row r="36" spans="2:26" s="4" customFormat="1" ht="35.1" customHeight="1" x14ac:dyDescent="0.35">
      <c r="B36" s="70" t="s">
        <v>48</v>
      </c>
      <c r="C36" s="72">
        <f>SUM(C37:C42)</f>
        <v>0</v>
      </c>
      <c r="D36" s="72">
        <f>SUM(D37:D44)</f>
        <v>1350412</v>
      </c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6"/>
        <v>0</v>
      </c>
      <c r="R36" s="72">
        <f>SUM(R37:R43)</f>
        <v>0</v>
      </c>
      <c r="S36" s="72">
        <f>SUM(S37:S42)</f>
        <v>0</v>
      </c>
      <c r="T36" s="72">
        <f>SUM(T37:T42)</f>
        <v>0</v>
      </c>
      <c r="U36" s="72">
        <f>SUM(U37:U42)</f>
        <v>0</v>
      </c>
      <c r="V36" s="72">
        <v>0</v>
      </c>
      <c r="W36" s="72">
        <v>0</v>
      </c>
      <c r="X36" s="72">
        <f>+SUM(X37:X44)</f>
        <v>1328872.3999999999</v>
      </c>
      <c r="Y36" s="72">
        <f>+SUM(Y37:Y44)</f>
        <v>0</v>
      </c>
      <c r="Z36" s="72">
        <f>+Z37+Z38+Z39+Z40+Z41+Z42+Z43+Z44</f>
        <v>1328872.3999999999</v>
      </c>
    </row>
    <row r="37" spans="2:26" s="4" customFormat="1" ht="35.1" customHeight="1" x14ac:dyDescent="0.35">
      <c r="B37" s="73" t="s">
        <v>49</v>
      </c>
      <c r="C37" s="74">
        <v>0</v>
      </c>
      <c r="D37" s="7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6"/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/>
      <c r="Y37" s="74"/>
      <c r="Z37" s="87">
        <f t="shared" si="7"/>
        <v>0</v>
      </c>
    </row>
    <row r="38" spans="2:26" s="4" customFormat="1" ht="35.1" customHeight="1" x14ac:dyDescent="0.35">
      <c r="B38" s="76" t="s">
        <v>50</v>
      </c>
      <c r="C38" s="74"/>
      <c r="D38" s="7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6"/>
        <v>0</v>
      </c>
      <c r="R38" s="74"/>
      <c r="S38" s="74"/>
      <c r="T38" s="74"/>
      <c r="U38" s="74"/>
      <c r="V38" s="74"/>
      <c r="W38" s="74"/>
      <c r="X38" s="74"/>
      <c r="Y38" s="74"/>
      <c r="Z38" s="87">
        <f t="shared" si="7"/>
        <v>0</v>
      </c>
    </row>
    <row r="39" spans="2:26" s="4" customFormat="1" ht="35.1" customHeight="1" x14ac:dyDescent="0.35">
      <c r="B39" s="76" t="s">
        <v>51</v>
      </c>
      <c r="C39" s="74"/>
      <c r="D39" s="7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6"/>
        <v>0</v>
      </c>
      <c r="R39" s="74"/>
      <c r="S39" s="74"/>
      <c r="T39" s="74"/>
      <c r="U39" s="74"/>
      <c r="V39" s="74"/>
      <c r="W39" s="74"/>
      <c r="X39" s="74"/>
      <c r="Y39" s="74"/>
      <c r="Z39" s="87">
        <f t="shared" si="7"/>
        <v>0</v>
      </c>
    </row>
    <row r="40" spans="2:26" s="4" customFormat="1" ht="35.1" customHeight="1" x14ac:dyDescent="0.35">
      <c r="B40" s="76" t="s">
        <v>52</v>
      </c>
      <c r="C40" s="74"/>
      <c r="D40" s="7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6"/>
        <v>0</v>
      </c>
      <c r="R40" s="74"/>
      <c r="S40" s="74"/>
      <c r="T40" s="74"/>
      <c r="U40" s="74"/>
      <c r="V40" s="74"/>
      <c r="W40" s="74"/>
      <c r="X40" s="74"/>
      <c r="Y40" s="74"/>
      <c r="Z40" s="87">
        <f t="shared" si="7"/>
        <v>0</v>
      </c>
    </row>
    <row r="41" spans="2:26" s="4" customFormat="1" ht="35.1" customHeight="1" x14ac:dyDescent="0.35">
      <c r="B41" s="76" t="s">
        <v>53</v>
      </c>
      <c r="C41" s="74"/>
      <c r="D41" s="7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6"/>
        <v>0</v>
      </c>
      <c r="R41" s="74"/>
      <c r="S41" s="74"/>
      <c r="T41" s="74"/>
      <c r="U41" s="74"/>
      <c r="V41" s="74"/>
      <c r="W41" s="74"/>
      <c r="X41" s="74"/>
      <c r="Y41" s="74"/>
      <c r="Z41" s="87">
        <f t="shared" si="7"/>
        <v>0</v>
      </c>
    </row>
    <row r="42" spans="2:26" s="4" customFormat="1" ht="35.1" customHeight="1" x14ac:dyDescent="0.35">
      <c r="B42" s="76" t="s">
        <v>54</v>
      </c>
      <c r="C42" s="74"/>
      <c r="D42" s="7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6"/>
        <v>0</v>
      </c>
      <c r="R42" s="74"/>
      <c r="S42" s="74"/>
      <c r="T42" s="74"/>
      <c r="U42" s="74"/>
      <c r="V42" s="74"/>
      <c r="W42" s="74"/>
      <c r="X42" s="74"/>
      <c r="Y42" s="74"/>
      <c r="Z42" s="87">
        <f t="shared" si="7"/>
        <v>0</v>
      </c>
    </row>
    <row r="43" spans="2:26" s="4" customFormat="1" ht="35.1" customHeight="1" x14ac:dyDescent="0.35">
      <c r="B43" s="73" t="s">
        <v>55</v>
      </c>
      <c r="C43" s="74"/>
      <c r="D43" s="75">
        <v>1350412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6"/>
        <v>0</v>
      </c>
      <c r="R43" s="74"/>
      <c r="S43" s="74"/>
      <c r="T43" s="74"/>
      <c r="U43" s="74"/>
      <c r="V43" s="74"/>
      <c r="W43" s="74"/>
      <c r="X43" s="74">
        <v>1328872.3999999999</v>
      </c>
      <c r="Y43" s="74">
        <v>0</v>
      </c>
      <c r="Z43" s="87">
        <f>+U43+R43+S43+T43+W43+V43+Y43+X43</f>
        <v>1328872.3999999999</v>
      </c>
    </row>
    <row r="44" spans="2:26" s="4" customFormat="1" ht="35.1" customHeight="1" x14ac:dyDescent="0.35">
      <c r="B44" s="76" t="s">
        <v>56</v>
      </c>
      <c r="C44" s="72"/>
      <c r="D44" s="75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6"/>
        <v>0</v>
      </c>
      <c r="R44" s="72">
        <f>SUM(R45:R51)</f>
        <v>0</v>
      </c>
      <c r="S44" s="72">
        <f>SUM(S45:S51)</f>
        <v>0</v>
      </c>
      <c r="T44" s="72">
        <f>SUM(T45:T51)</f>
        <v>0</v>
      </c>
      <c r="U44" s="72">
        <f>SUM(U45:U51)</f>
        <v>0</v>
      </c>
      <c r="V44" s="72">
        <v>0</v>
      </c>
      <c r="W44" s="72">
        <v>0</v>
      </c>
      <c r="X44" s="72">
        <v>0</v>
      </c>
      <c r="Y44" s="72">
        <v>0</v>
      </c>
      <c r="Z44" s="87">
        <f t="shared" si="7"/>
        <v>0</v>
      </c>
    </row>
    <row r="45" spans="2:26" s="4" customFormat="1" ht="35.1" customHeight="1" x14ac:dyDescent="0.35">
      <c r="B45" s="70" t="s">
        <v>57</v>
      </c>
      <c r="C45" s="72">
        <v>0</v>
      </c>
      <c r="D45" s="77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6"/>
        <v>0</v>
      </c>
      <c r="R45" s="74"/>
      <c r="S45" s="74"/>
      <c r="T45" s="74"/>
      <c r="U45" s="74"/>
      <c r="V45" s="74">
        <v>0</v>
      </c>
      <c r="W45" s="74">
        <v>0</v>
      </c>
      <c r="X45" s="74"/>
      <c r="Y45" s="74"/>
      <c r="Z45" s="87">
        <f t="shared" si="7"/>
        <v>0</v>
      </c>
    </row>
    <row r="46" spans="2:26" s="4" customFormat="1" ht="35.1" customHeight="1" x14ac:dyDescent="0.35">
      <c r="B46" s="73" t="s">
        <v>58</v>
      </c>
      <c r="C46" s="74"/>
      <c r="D46" s="7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6"/>
        <v>0</v>
      </c>
      <c r="R46" s="74"/>
      <c r="S46" s="74"/>
      <c r="T46" s="74"/>
      <c r="U46" s="74"/>
      <c r="V46" s="74">
        <v>0</v>
      </c>
      <c r="W46" s="74">
        <v>0</v>
      </c>
      <c r="X46" s="74"/>
      <c r="Y46" s="74"/>
      <c r="Z46" s="87">
        <f t="shared" si="7"/>
        <v>0</v>
      </c>
    </row>
    <row r="47" spans="2:26" s="4" customFormat="1" ht="35.1" customHeight="1" x14ac:dyDescent="0.35">
      <c r="B47" s="76" t="s">
        <v>59</v>
      </c>
      <c r="C47" s="74"/>
      <c r="D47" s="7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6"/>
        <v>0</v>
      </c>
      <c r="R47" s="74"/>
      <c r="S47" s="74"/>
      <c r="T47" s="74"/>
      <c r="U47" s="74"/>
      <c r="V47" s="74">
        <v>0</v>
      </c>
      <c r="W47" s="74">
        <v>0</v>
      </c>
      <c r="X47" s="74"/>
      <c r="Y47" s="74"/>
      <c r="Z47" s="87">
        <f t="shared" si="7"/>
        <v>0</v>
      </c>
    </row>
    <row r="48" spans="2:26" s="4" customFormat="1" ht="35.1" customHeight="1" x14ac:dyDescent="0.35">
      <c r="B48" s="76" t="s">
        <v>60</v>
      </c>
      <c r="C48" s="74"/>
      <c r="D48" s="7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6"/>
        <v>0</v>
      </c>
      <c r="R48" s="74"/>
      <c r="S48" s="74"/>
      <c r="T48" s="74"/>
      <c r="U48" s="74"/>
      <c r="V48" s="74">
        <v>0</v>
      </c>
      <c r="W48" s="74">
        <v>0</v>
      </c>
      <c r="X48" s="74"/>
      <c r="Y48" s="74"/>
      <c r="Z48" s="87">
        <f t="shared" si="7"/>
        <v>0</v>
      </c>
    </row>
    <row r="49" spans="2:26" s="4" customFormat="1" ht="35.1" customHeight="1" x14ac:dyDescent="0.35">
      <c r="B49" s="76" t="s">
        <v>61</v>
      </c>
      <c r="C49" s="74"/>
      <c r="D49" s="7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6"/>
        <v>0</v>
      </c>
      <c r="R49" s="74"/>
      <c r="S49" s="74"/>
      <c r="T49" s="74"/>
      <c r="U49" s="74"/>
      <c r="V49" s="74">
        <v>0</v>
      </c>
      <c r="W49" s="74">
        <v>0</v>
      </c>
      <c r="X49" s="74"/>
      <c r="Y49" s="74"/>
      <c r="Z49" s="87">
        <f t="shared" si="7"/>
        <v>0</v>
      </c>
    </row>
    <row r="50" spans="2:26" s="4" customFormat="1" ht="35.1" customHeight="1" x14ac:dyDescent="0.35">
      <c r="B50" s="73" t="s">
        <v>62</v>
      </c>
      <c r="C50" s="74"/>
      <c r="D50" s="7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6"/>
        <v>0</v>
      </c>
      <c r="R50" s="74"/>
      <c r="S50" s="74"/>
      <c r="T50" s="74"/>
      <c r="U50" s="74"/>
      <c r="V50" s="74">
        <v>0</v>
      </c>
      <c r="W50" s="74">
        <v>0</v>
      </c>
      <c r="X50" s="74"/>
      <c r="Y50" s="74"/>
      <c r="Z50" s="87">
        <f t="shared" si="7"/>
        <v>0</v>
      </c>
    </row>
    <row r="51" spans="2:26" s="4" customFormat="1" ht="35.1" customHeight="1" x14ac:dyDescent="0.35">
      <c r="B51" s="76" t="s">
        <v>63</v>
      </c>
      <c r="C51" s="74"/>
      <c r="D51" s="7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6"/>
        <v>0</v>
      </c>
      <c r="R51" s="74"/>
      <c r="S51" s="74"/>
      <c r="T51" s="74"/>
      <c r="U51" s="74"/>
      <c r="V51" s="74">
        <v>0</v>
      </c>
      <c r="W51" s="74">
        <v>0</v>
      </c>
      <c r="X51" s="74"/>
      <c r="Y51" s="74"/>
      <c r="Z51" s="87">
        <f t="shared" si="7"/>
        <v>0</v>
      </c>
    </row>
    <row r="52" spans="2:26" s="4" customFormat="1" ht="35.1" customHeight="1" x14ac:dyDescent="0.35">
      <c r="B52" s="70" t="s">
        <v>64</v>
      </c>
      <c r="C52" s="72">
        <f>SUM(C53:C61)</f>
        <v>139200000</v>
      </c>
      <c r="D52" s="72">
        <f>SUM(D53:D61)</f>
        <v>24266595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  <c r="R52" s="72">
        <f t="shared" ref="R52:Z52" si="10">SUM(R53:R61)</f>
        <v>0</v>
      </c>
      <c r="S52" s="72">
        <f t="shared" si="10"/>
        <v>5108692</v>
      </c>
      <c r="T52" s="72">
        <f t="shared" si="10"/>
        <v>3275143.83</v>
      </c>
      <c r="U52" s="72">
        <f t="shared" si="10"/>
        <v>12829393</v>
      </c>
      <c r="V52" s="72">
        <f t="shared" si="10"/>
        <v>3821925.28</v>
      </c>
      <c r="W52" s="72">
        <f t="shared" si="10"/>
        <v>500000.01</v>
      </c>
      <c r="X52" s="72">
        <f t="shared" ref="X52" si="11">SUM(X53:X61)</f>
        <v>0</v>
      </c>
      <c r="Y52" s="72">
        <f t="shared" si="10"/>
        <v>427619.02</v>
      </c>
      <c r="Z52" s="72">
        <f t="shared" si="10"/>
        <v>25962773.139999997</v>
      </c>
    </row>
    <row r="53" spans="2:26" s="4" customFormat="1" ht="35.1" customHeight="1" x14ac:dyDescent="0.35">
      <c r="B53" s="73" t="s">
        <v>65</v>
      </c>
      <c r="C53" s="74">
        <v>85300000</v>
      </c>
      <c r="D53" s="75">
        <v>-40833405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6"/>
        <v>0</v>
      </c>
      <c r="R53" s="74"/>
      <c r="S53" s="74"/>
      <c r="T53" s="74"/>
      <c r="U53" s="74">
        <v>0</v>
      </c>
      <c r="V53" s="74">
        <v>424849.09</v>
      </c>
      <c r="W53" s="74">
        <v>0</v>
      </c>
      <c r="X53" s="74"/>
      <c r="Y53" s="74">
        <v>246620</v>
      </c>
      <c r="Z53" s="87">
        <f>+U53+R53+S53+T53+W53+V53+Y53+X53</f>
        <v>671469.09000000008</v>
      </c>
    </row>
    <row r="54" spans="2:26" s="4" customFormat="1" ht="35.1" customHeight="1" x14ac:dyDescent="0.35">
      <c r="B54" s="76" t="s">
        <v>66</v>
      </c>
      <c r="C54" s="74">
        <v>900000</v>
      </c>
      <c r="D54" s="75">
        <v>2300000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6"/>
        <v>0</v>
      </c>
      <c r="R54" s="74"/>
      <c r="S54" s="74">
        <v>16992</v>
      </c>
      <c r="T54" s="74">
        <v>0</v>
      </c>
      <c r="U54" s="74">
        <v>351168</v>
      </c>
      <c r="V54" s="74">
        <v>1886676.19</v>
      </c>
      <c r="W54" s="74">
        <v>0</v>
      </c>
      <c r="X54" s="74"/>
      <c r="Y54" s="74"/>
      <c r="Z54" s="87">
        <f t="shared" si="7"/>
        <v>2254836.19</v>
      </c>
    </row>
    <row r="55" spans="2:26" s="4" customFormat="1" ht="35.1" customHeight="1" x14ac:dyDescent="0.35">
      <c r="B55" s="73" t="s">
        <v>67</v>
      </c>
      <c r="C55" s="74">
        <v>250000</v>
      </c>
      <c r="D55" s="75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6"/>
        <v>0</v>
      </c>
      <c r="R55" s="74"/>
      <c r="S55" s="74"/>
      <c r="T55" s="74"/>
      <c r="U55" s="74">
        <v>0</v>
      </c>
      <c r="V55" s="74">
        <v>0</v>
      </c>
      <c r="W55" s="74">
        <v>0</v>
      </c>
      <c r="X55" s="74"/>
      <c r="Y55" s="74"/>
      <c r="Z55" s="87">
        <f t="shared" si="7"/>
        <v>0</v>
      </c>
    </row>
    <row r="56" spans="2:26" s="4" customFormat="1" ht="35.1" customHeight="1" x14ac:dyDescent="0.35">
      <c r="B56" s="76" t="s">
        <v>68</v>
      </c>
      <c r="C56" s="74">
        <v>30250000</v>
      </c>
      <c r="D56" s="75">
        <v>42100000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6"/>
        <v>0</v>
      </c>
      <c r="R56" s="74"/>
      <c r="S56" s="74"/>
      <c r="T56" s="74"/>
      <c r="U56" s="74"/>
      <c r="V56" s="74">
        <v>0</v>
      </c>
      <c r="W56" s="74">
        <v>500000.01</v>
      </c>
      <c r="X56" s="74"/>
      <c r="Y56" s="74"/>
      <c r="Z56" s="87">
        <f t="shared" si="7"/>
        <v>500000.01</v>
      </c>
    </row>
    <row r="57" spans="2:26" s="4" customFormat="1" ht="35.1" customHeight="1" x14ac:dyDescent="0.35">
      <c r="B57" s="73" t="s">
        <v>69</v>
      </c>
      <c r="C57" s="74">
        <v>16700000</v>
      </c>
      <c r="D57" s="75">
        <v>8200000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6"/>
        <v>0</v>
      </c>
      <c r="R57" s="74"/>
      <c r="S57" s="74">
        <v>5091700</v>
      </c>
      <c r="T57" s="74">
        <v>3275143.83</v>
      </c>
      <c r="U57" s="74">
        <v>10443600</v>
      </c>
      <c r="V57" s="74">
        <v>0</v>
      </c>
      <c r="W57" s="74">
        <v>0</v>
      </c>
      <c r="X57" s="74"/>
      <c r="Y57" s="74"/>
      <c r="Z57" s="87">
        <f t="shared" si="7"/>
        <v>18810443.829999998</v>
      </c>
    </row>
    <row r="58" spans="2:26" s="4" customFormat="1" ht="35.1" customHeight="1" x14ac:dyDescent="0.35">
      <c r="B58" s="73" t="s">
        <v>70</v>
      </c>
      <c r="C58" s="74">
        <v>5000000</v>
      </c>
      <c r="D58" s="75">
        <v>2000000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6"/>
        <v>0</v>
      </c>
      <c r="R58" s="74"/>
      <c r="S58" s="74"/>
      <c r="T58" s="74"/>
      <c r="U58" s="74"/>
      <c r="V58" s="74">
        <v>1510400</v>
      </c>
      <c r="W58" s="74">
        <v>0</v>
      </c>
      <c r="X58" s="74"/>
      <c r="Y58" s="74"/>
      <c r="Z58" s="87">
        <f t="shared" si="7"/>
        <v>1510400</v>
      </c>
    </row>
    <row r="59" spans="2:26" s="4" customFormat="1" ht="35.1" customHeight="1" x14ac:dyDescent="0.35">
      <c r="B59" s="73" t="s">
        <v>71</v>
      </c>
      <c r="C59" s="74"/>
      <c r="D59" s="7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6"/>
        <v>0</v>
      </c>
      <c r="R59" s="74"/>
      <c r="S59" s="74"/>
      <c r="T59" s="74"/>
      <c r="U59" s="74"/>
      <c r="V59" s="74">
        <v>0</v>
      </c>
      <c r="W59" s="74">
        <v>0</v>
      </c>
      <c r="X59" s="74"/>
      <c r="Y59" s="74"/>
      <c r="Z59" s="87">
        <f t="shared" si="7"/>
        <v>0</v>
      </c>
    </row>
    <row r="60" spans="2:26" s="4" customFormat="1" ht="35.1" customHeight="1" x14ac:dyDescent="0.35">
      <c r="B60" s="73" t="s">
        <v>72</v>
      </c>
      <c r="C60" s="74">
        <v>300000</v>
      </c>
      <c r="D60" s="75">
        <v>10500000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6"/>
        <v>0</v>
      </c>
      <c r="R60" s="74"/>
      <c r="S60" s="74"/>
      <c r="T60" s="74"/>
      <c r="U60" s="74">
        <v>2034625</v>
      </c>
      <c r="V60" s="74">
        <v>0</v>
      </c>
      <c r="W60" s="74">
        <v>0</v>
      </c>
      <c r="X60" s="74"/>
      <c r="Y60" s="74">
        <v>180999.02</v>
      </c>
      <c r="Z60" s="87">
        <f>+U60+R60+S60+T60+W60+V60+Y60+X60</f>
        <v>2215624.02</v>
      </c>
    </row>
    <row r="61" spans="2:26" s="4" customFormat="1" ht="35.1" customHeight="1" x14ac:dyDescent="0.35">
      <c r="B61" s="76" t="s">
        <v>73</v>
      </c>
      <c r="C61" s="74">
        <v>500000</v>
      </c>
      <c r="D61" s="75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6"/>
        <v>0</v>
      </c>
      <c r="R61" s="74"/>
      <c r="S61" s="74"/>
      <c r="T61" s="74"/>
      <c r="U61" s="74"/>
      <c r="V61" s="74"/>
      <c r="W61" s="74"/>
      <c r="X61" s="74"/>
      <c r="Y61" s="74"/>
      <c r="Z61" s="87">
        <f t="shared" si="7"/>
        <v>0</v>
      </c>
    </row>
    <row r="62" spans="2:26" s="4" customFormat="1" ht="35.1" customHeight="1" x14ac:dyDescent="0.35">
      <c r="B62" s="70" t="s">
        <v>74</v>
      </c>
      <c r="C62" s="72">
        <f>SUM(C63:C66)</f>
        <v>40000000</v>
      </c>
      <c r="D62" s="72">
        <f>SUM(D63:D66)</f>
        <v>20000000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6"/>
        <v>0</v>
      </c>
      <c r="R62" s="72">
        <f t="shared" ref="R62:Y62" si="12">SUM(R63:R65)</f>
        <v>0</v>
      </c>
      <c r="S62" s="72">
        <f t="shared" si="12"/>
        <v>0</v>
      </c>
      <c r="T62" s="72">
        <f t="shared" si="12"/>
        <v>0</v>
      </c>
      <c r="U62" s="72">
        <f t="shared" si="12"/>
        <v>0</v>
      </c>
      <c r="V62" s="72">
        <f t="shared" si="12"/>
        <v>230000</v>
      </c>
      <c r="W62" s="72">
        <f t="shared" si="12"/>
        <v>0</v>
      </c>
      <c r="X62" s="72"/>
      <c r="Y62" s="72">
        <f t="shared" si="12"/>
        <v>2800000</v>
      </c>
      <c r="Z62" s="72">
        <f>SUM(Z63:Z71)</f>
        <v>3030000</v>
      </c>
    </row>
    <row r="63" spans="2:26" s="4" customFormat="1" ht="35.1" customHeight="1" x14ac:dyDescent="0.35">
      <c r="B63" s="73" t="s">
        <v>75</v>
      </c>
      <c r="C63" s="74">
        <v>40000000</v>
      </c>
      <c r="D63" s="75">
        <v>20000000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6"/>
        <v>0</v>
      </c>
      <c r="R63" s="74"/>
      <c r="S63" s="74"/>
      <c r="T63" s="74"/>
      <c r="U63" s="74"/>
      <c r="V63" s="74">
        <v>230000</v>
      </c>
      <c r="W63" s="74">
        <v>0</v>
      </c>
      <c r="X63" s="74"/>
      <c r="Y63" s="74">
        <v>2800000</v>
      </c>
      <c r="Z63" s="87">
        <f>+U63+R63+S63+T63+W63+V63+Y63+X63</f>
        <v>3030000</v>
      </c>
    </row>
    <row r="64" spans="2:26" s="4" customFormat="1" ht="35.1" customHeight="1" x14ac:dyDescent="0.35">
      <c r="B64" s="73" t="s">
        <v>76</v>
      </c>
      <c r="C64" s="74"/>
      <c r="D64" s="7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6"/>
        <v>0</v>
      </c>
      <c r="R64" s="74"/>
      <c r="S64" s="74"/>
      <c r="T64" s="74"/>
      <c r="U64" s="74"/>
      <c r="V64" s="74"/>
      <c r="W64" s="74"/>
      <c r="X64" s="74"/>
      <c r="Y64" s="74"/>
      <c r="Z64" s="87">
        <f t="shared" si="7"/>
        <v>0</v>
      </c>
    </row>
    <row r="65" spans="2:26" s="4" customFormat="1" ht="35.1" customHeight="1" x14ac:dyDescent="0.35">
      <c r="B65" s="73" t="s">
        <v>77</v>
      </c>
      <c r="C65" s="74"/>
      <c r="D65" s="7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6"/>
        <v>0</v>
      </c>
      <c r="R65" s="74"/>
      <c r="S65" s="74"/>
      <c r="T65" s="74"/>
      <c r="U65" s="74"/>
      <c r="V65" s="74"/>
      <c r="W65" s="74"/>
      <c r="X65" s="74"/>
      <c r="Y65" s="74"/>
      <c r="Z65" s="87">
        <f t="shared" si="7"/>
        <v>0</v>
      </c>
    </row>
    <row r="66" spans="2:26" s="4" customFormat="1" ht="35.1" customHeight="1" x14ac:dyDescent="0.35">
      <c r="B66" s="76" t="s">
        <v>78</v>
      </c>
      <c r="C66" s="74"/>
      <c r="D66" s="7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6"/>
        <v>0</v>
      </c>
      <c r="R66" s="74"/>
      <c r="S66" s="74"/>
      <c r="T66" s="74"/>
      <c r="U66" s="74"/>
      <c r="V66" s="74"/>
      <c r="W66" s="74"/>
      <c r="X66" s="74"/>
      <c r="Y66" s="74"/>
      <c r="Z66" s="87">
        <f t="shared" si="7"/>
        <v>0</v>
      </c>
    </row>
    <row r="67" spans="2:26" s="4" customFormat="1" ht="35.1" customHeight="1" x14ac:dyDescent="0.35">
      <c r="B67" s="79" t="s">
        <v>79</v>
      </c>
      <c r="C67" s="72"/>
      <c r="D67" s="77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6"/>
        <v>0</v>
      </c>
      <c r="R67" s="72"/>
      <c r="S67" s="72"/>
      <c r="T67" s="72"/>
      <c r="U67" s="72"/>
      <c r="V67" s="72"/>
      <c r="W67" s="72"/>
      <c r="X67" s="72"/>
      <c r="Y67" s="72"/>
      <c r="Z67" s="87">
        <f t="shared" si="7"/>
        <v>0</v>
      </c>
    </row>
    <row r="68" spans="2:26" s="4" customFormat="1" ht="35.1" customHeight="1" x14ac:dyDescent="0.35">
      <c r="B68" s="73" t="s">
        <v>80</v>
      </c>
      <c r="C68" s="74"/>
      <c r="D68" s="7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6"/>
        <v>0</v>
      </c>
      <c r="R68" s="74"/>
      <c r="S68" s="74"/>
      <c r="T68" s="74"/>
      <c r="U68" s="74"/>
      <c r="V68" s="74"/>
      <c r="W68" s="74"/>
      <c r="X68" s="74"/>
      <c r="Y68" s="74"/>
      <c r="Z68" s="87">
        <f t="shared" si="7"/>
        <v>0</v>
      </c>
    </row>
    <row r="69" spans="2:26" s="4" customFormat="1" ht="35.1" customHeight="1" x14ac:dyDescent="0.35">
      <c r="B69" s="76" t="s">
        <v>81</v>
      </c>
      <c r="C69" s="74"/>
      <c r="D69" s="7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6"/>
        <v>0</v>
      </c>
      <c r="R69" s="74"/>
      <c r="S69" s="74"/>
      <c r="T69" s="74"/>
      <c r="U69" s="74"/>
      <c r="V69" s="74"/>
      <c r="W69" s="74"/>
      <c r="X69" s="74"/>
      <c r="Y69" s="74"/>
      <c r="Z69" s="87">
        <f t="shared" si="7"/>
        <v>0</v>
      </c>
    </row>
    <row r="70" spans="2:26" s="4" customFormat="1" ht="35.1" customHeight="1" x14ac:dyDescent="0.35">
      <c r="B70" s="70" t="s">
        <v>82</v>
      </c>
      <c r="C70" s="72">
        <f>SUM(C71:C73)</f>
        <v>0</v>
      </c>
      <c r="D70" s="77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6"/>
        <v>0</v>
      </c>
      <c r="R70" s="72">
        <f>SUM(R71:R73)</f>
        <v>0</v>
      </c>
      <c r="S70" s="72">
        <f>SUM(S71:S73)</f>
        <v>0</v>
      </c>
      <c r="T70" s="72">
        <f>SUM(T71:T73)</f>
        <v>0</v>
      </c>
      <c r="U70" s="72">
        <f>SUM(U71:U73)</f>
        <v>0</v>
      </c>
      <c r="V70" s="72"/>
      <c r="W70" s="72"/>
      <c r="X70" s="72"/>
      <c r="Y70" s="72"/>
      <c r="Z70" s="87">
        <f t="shared" si="7"/>
        <v>0</v>
      </c>
    </row>
    <row r="71" spans="2:26" s="4" customFormat="1" ht="35.1" customHeight="1" x14ac:dyDescent="0.35">
      <c r="B71" s="73" t="s">
        <v>83</v>
      </c>
      <c r="C71" s="74"/>
      <c r="D71" s="7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6"/>
        <v>0</v>
      </c>
      <c r="R71" s="74"/>
      <c r="S71" s="74"/>
      <c r="T71" s="74"/>
      <c r="U71" s="74"/>
      <c r="V71" s="74"/>
      <c r="W71" s="74"/>
      <c r="X71" s="74"/>
      <c r="Y71" s="74"/>
      <c r="Z71" s="87">
        <f t="shared" si="7"/>
        <v>0</v>
      </c>
    </row>
    <row r="72" spans="2:26" s="4" customFormat="1" ht="35.1" customHeight="1" x14ac:dyDescent="0.35">
      <c r="B72" s="73" t="s">
        <v>84</v>
      </c>
      <c r="C72" s="74"/>
      <c r="D72" s="7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6"/>
        <v>0</v>
      </c>
      <c r="R72" s="74"/>
      <c r="S72" s="74"/>
      <c r="T72" s="74"/>
      <c r="U72" s="74"/>
      <c r="V72" s="74"/>
      <c r="W72" s="74"/>
      <c r="X72" s="74"/>
      <c r="Y72" s="74"/>
      <c r="Z72" s="87">
        <f t="shared" si="7"/>
        <v>0</v>
      </c>
    </row>
    <row r="73" spans="2:26" s="4" customFormat="1" ht="35.1" customHeight="1" x14ac:dyDescent="0.35">
      <c r="B73" s="76" t="s">
        <v>85</v>
      </c>
      <c r="C73" s="74"/>
      <c r="D73" s="7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6"/>
        <v>0</v>
      </c>
      <c r="R73" s="74"/>
      <c r="S73" s="74"/>
      <c r="T73" s="74"/>
      <c r="U73" s="74"/>
      <c r="V73" s="74"/>
      <c r="W73" s="74"/>
      <c r="X73" s="74"/>
      <c r="Y73" s="74"/>
      <c r="Z73" s="87">
        <f t="shared" si="7"/>
        <v>0</v>
      </c>
    </row>
    <row r="74" spans="2:26" s="4" customFormat="1" ht="35.1" customHeight="1" x14ac:dyDescent="0.35">
      <c r="B74" s="70" t="s">
        <v>86</v>
      </c>
      <c r="C74" s="80"/>
      <c r="D74" s="7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  <c r="R74" s="80"/>
      <c r="S74" s="80"/>
      <c r="T74" s="80"/>
      <c r="U74" s="80"/>
      <c r="V74" s="80"/>
      <c r="W74" s="80"/>
      <c r="X74" s="80"/>
      <c r="Y74" s="80"/>
      <c r="Z74" s="87">
        <f t="shared" si="7"/>
        <v>0</v>
      </c>
    </row>
    <row r="75" spans="2:26" s="4" customFormat="1" ht="35.1" customHeight="1" x14ac:dyDescent="0.35">
      <c r="B75" s="70" t="s">
        <v>87</v>
      </c>
      <c r="C75" s="80"/>
      <c r="D75" s="7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6"/>
        <v>0</v>
      </c>
      <c r="R75" s="80"/>
      <c r="S75" s="80"/>
      <c r="T75" s="80"/>
      <c r="U75" s="80"/>
      <c r="V75" s="80"/>
      <c r="W75" s="80"/>
      <c r="X75" s="80"/>
      <c r="Y75" s="80"/>
      <c r="Z75" s="87">
        <f t="shared" si="7"/>
        <v>0</v>
      </c>
    </row>
    <row r="76" spans="2:26" s="4" customFormat="1" ht="35.1" customHeight="1" x14ac:dyDescent="0.35">
      <c r="B76" s="73" t="s">
        <v>88</v>
      </c>
      <c r="C76" s="81"/>
      <c r="D76" s="7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6"/>
        <v>0</v>
      </c>
      <c r="R76" s="81"/>
      <c r="S76" s="81"/>
      <c r="T76" s="81"/>
      <c r="U76" s="81"/>
      <c r="V76" s="81"/>
      <c r="W76" s="81"/>
      <c r="X76" s="81"/>
      <c r="Y76" s="81"/>
      <c r="Z76" s="87">
        <f t="shared" si="7"/>
        <v>0</v>
      </c>
    </row>
    <row r="77" spans="2:26" s="4" customFormat="1" ht="35.1" customHeight="1" x14ac:dyDescent="0.35">
      <c r="B77" s="73" t="s">
        <v>89</v>
      </c>
      <c r="C77" s="81"/>
      <c r="D77" s="7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6"/>
        <v>0</v>
      </c>
      <c r="R77" s="81"/>
      <c r="S77" s="81"/>
      <c r="T77" s="81"/>
      <c r="U77" s="81"/>
      <c r="V77" s="81"/>
      <c r="W77" s="81"/>
      <c r="X77" s="81"/>
      <c r="Y77" s="81"/>
      <c r="Z77" s="87">
        <f t="shared" si="7"/>
        <v>0</v>
      </c>
    </row>
    <row r="78" spans="2:26" s="4" customFormat="1" ht="35.1" customHeight="1" x14ac:dyDescent="0.35">
      <c r="B78" s="70" t="s">
        <v>90</v>
      </c>
      <c r="C78" s="80"/>
      <c r="D78" s="7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6"/>
        <v>0</v>
      </c>
      <c r="R78" s="80"/>
      <c r="S78" s="80"/>
      <c r="T78" s="80"/>
      <c r="U78" s="80"/>
      <c r="V78" s="80"/>
      <c r="W78" s="80"/>
      <c r="X78" s="80"/>
      <c r="Y78" s="80"/>
      <c r="Z78" s="87">
        <f t="shared" si="7"/>
        <v>0</v>
      </c>
    </row>
    <row r="79" spans="2:26" s="4" customFormat="1" ht="35.1" customHeight="1" x14ac:dyDescent="0.35">
      <c r="B79" s="73" t="s">
        <v>91</v>
      </c>
      <c r="C79" s="81"/>
      <c r="D79" s="7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6"/>
        <v>0</v>
      </c>
      <c r="R79" s="81"/>
      <c r="S79" s="81"/>
      <c r="T79" s="81"/>
      <c r="U79" s="81"/>
      <c r="V79" s="81"/>
      <c r="W79" s="81"/>
      <c r="X79" s="81"/>
      <c r="Y79" s="81"/>
      <c r="Z79" s="87">
        <f t="shared" si="7"/>
        <v>0</v>
      </c>
    </row>
    <row r="80" spans="2:26" s="4" customFormat="1" ht="35.1" customHeight="1" x14ac:dyDescent="0.35">
      <c r="B80" s="73" t="s">
        <v>92</v>
      </c>
      <c r="C80" s="81"/>
      <c r="D80" s="7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6"/>
        <v>0</v>
      </c>
      <c r="R80" s="81"/>
      <c r="S80" s="81"/>
      <c r="T80" s="81"/>
      <c r="U80" s="81"/>
      <c r="V80" s="81"/>
      <c r="W80" s="81"/>
      <c r="X80" s="81"/>
      <c r="Y80" s="81"/>
      <c r="Z80" s="87">
        <f t="shared" si="7"/>
        <v>0</v>
      </c>
    </row>
    <row r="81" spans="2:26" s="4" customFormat="1" ht="35.1" customHeight="1" x14ac:dyDescent="0.35">
      <c r="B81" s="70" t="s">
        <v>93</v>
      </c>
      <c r="C81" s="80"/>
      <c r="D81" s="7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  <c r="R81" s="80"/>
      <c r="S81" s="80"/>
      <c r="T81" s="80"/>
      <c r="U81" s="80"/>
      <c r="V81" s="80"/>
      <c r="W81" s="80"/>
      <c r="X81" s="80"/>
      <c r="Y81" s="80"/>
      <c r="Z81" s="87">
        <f t="shared" ref="Z81:Z82" si="13">+U81+R81+S81+T81+W81+V81+Y81+X81</f>
        <v>0</v>
      </c>
    </row>
    <row r="82" spans="2:26" s="4" customFormat="1" ht="35.1" customHeight="1" x14ac:dyDescent="0.35">
      <c r="B82" s="73" t="s">
        <v>94</v>
      </c>
      <c r="C82" s="81"/>
      <c r="D82" s="7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  <c r="R82" s="81"/>
      <c r="S82" s="81"/>
      <c r="T82" s="81"/>
      <c r="U82" s="81"/>
      <c r="V82" s="81"/>
      <c r="W82" s="81"/>
      <c r="X82" s="81"/>
      <c r="Y82" s="81"/>
      <c r="Z82" s="87">
        <f t="shared" si="13"/>
        <v>0</v>
      </c>
    </row>
    <row r="83" spans="2:26" s="4" customFormat="1" ht="35.1" customHeight="1" x14ac:dyDescent="0.35">
      <c r="B83" s="82" t="s">
        <v>95</v>
      </c>
      <c r="C83" s="83">
        <f>+C10+C16+C26+C36+C44+C52+C62+C67+C70</f>
        <v>2403578297</v>
      </c>
      <c r="D83" s="83">
        <f>+D10+D16+D26+D36+D44+D52+D62+D67+D70</f>
        <v>-46700629.699999988</v>
      </c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  <c r="R83" s="83">
        <f t="shared" ref="R83:Y83" si="14">+R10+R16+R26+R36+R44+R52+R62+R67+R70</f>
        <v>59347772.679999992</v>
      </c>
      <c r="S83" s="83">
        <f t="shared" si="14"/>
        <v>71310108.339999989</v>
      </c>
      <c r="T83" s="83">
        <f t="shared" si="14"/>
        <v>325941464.73000002</v>
      </c>
      <c r="U83" s="83">
        <f t="shared" si="14"/>
        <v>322059301.44999999</v>
      </c>
      <c r="V83" s="83">
        <f t="shared" si="14"/>
        <v>117510627.81999999</v>
      </c>
      <c r="W83" s="83">
        <f t="shared" si="14"/>
        <v>85522503.049999997</v>
      </c>
      <c r="X83" s="83">
        <f t="shared" ref="X83" si="15">+X10+X16+X26+X36+X44+X52+X62+X67+X70</f>
        <v>82936856.970000014</v>
      </c>
      <c r="Y83" s="83">
        <f t="shared" si="14"/>
        <v>82512694.839999989</v>
      </c>
      <c r="Z83" s="83">
        <f>+Z62+Z52+Z26+Z16+Z10+Z36</f>
        <v>1147141329.8799999</v>
      </c>
    </row>
    <row r="84" spans="2:26" ht="18.75" x14ac:dyDescent="0.3">
      <c r="B84" s="41" t="s">
        <v>113</v>
      </c>
      <c r="C84" s="89"/>
      <c r="J84" s="49"/>
      <c r="Z84" s="39"/>
    </row>
    <row r="85" spans="2:26" ht="18.75" x14ac:dyDescent="0.25">
      <c r="B85" s="42" t="s">
        <v>114</v>
      </c>
      <c r="C85" s="39"/>
      <c r="J85" s="39"/>
      <c r="M85" s="51"/>
      <c r="U85" s="39"/>
      <c r="V85" s="39"/>
      <c r="W85" s="39"/>
      <c r="X85" s="39"/>
      <c r="Y85" s="39"/>
    </row>
    <row r="86" spans="2:26" ht="37.5" x14ac:dyDescent="0.25">
      <c r="B86" s="42" t="s">
        <v>115</v>
      </c>
      <c r="Z86" s="39"/>
    </row>
    <row r="87" spans="2:26" ht="18.75" x14ac:dyDescent="0.25">
      <c r="B87" s="42" t="s">
        <v>116</v>
      </c>
    </row>
    <row r="88" spans="2:26" ht="18.75" x14ac:dyDescent="0.25">
      <c r="B88" s="42" t="s">
        <v>117</v>
      </c>
    </row>
    <row r="89" spans="2:26" ht="18.75" x14ac:dyDescent="0.25">
      <c r="B89" s="42" t="s">
        <v>118</v>
      </c>
    </row>
    <row r="90" spans="2:26" ht="18.75" x14ac:dyDescent="0.25">
      <c r="B90" s="42" t="s">
        <v>119</v>
      </c>
    </row>
    <row r="91" spans="2:26" ht="18.75" x14ac:dyDescent="0.25">
      <c r="B91" s="41" t="s">
        <v>113</v>
      </c>
    </row>
    <row r="92" spans="2:26" ht="18.75" x14ac:dyDescent="0.25">
      <c r="B92" s="127" t="s">
        <v>150</v>
      </c>
    </row>
    <row r="93" spans="2:26" ht="37.5" x14ac:dyDescent="0.25">
      <c r="B93" s="41" t="s">
        <v>154</v>
      </c>
    </row>
    <row r="94" spans="2:26" ht="37.5" x14ac:dyDescent="0.25">
      <c r="B94" s="41" t="s">
        <v>155</v>
      </c>
    </row>
    <row r="95" spans="2:26" ht="18.75" x14ac:dyDescent="0.25">
      <c r="B95" s="127" t="s">
        <v>151</v>
      </c>
    </row>
    <row r="96" spans="2:26" ht="37.5" x14ac:dyDescent="0.25">
      <c r="B96" s="41" t="s">
        <v>156</v>
      </c>
    </row>
    <row r="97" spans="1:26" ht="37.5" x14ac:dyDescent="0.25">
      <c r="B97" s="42" t="s">
        <v>152</v>
      </c>
    </row>
    <row r="98" spans="1:26" ht="37.5" x14ac:dyDescent="0.25">
      <c r="B98" s="42" t="s">
        <v>153</v>
      </c>
    </row>
    <row r="99" spans="1:26" x14ac:dyDescent="0.25">
      <c r="B99" s="84"/>
    </row>
    <row r="100" spans="1:26" x14ac:dyDescent="0.25">
      <c r="B100" s="84"/>
    </row>
    <row r="101" spans="1:26" x14ac:dyDescent="0.25">
      <c r="B101" s="84"/>
    </row>
    <row r="102" spans="1:26" x14ac:dyDescent="0.25">
      <c r="B102" s="84"/>
    </row>
    <row r="103" spans="1:26" x14ac:dyDescent="0.25">
      <c r="B103" s="84"/>
    </row>
    <row r="104" spans="1:26" x14ac:dyDescent="0.25">
      <c r="B104" s="84"/>
    </row>
    <row r="105" spans="1:26" x14ac:dyDescent="0.25">
      <c r="B105" s="84"/>
    </row>
    <row r="106" spans="1:26" x14ac:dyDescent="0.25">
      <c r="B106" s="84"/>
    </row>
    <row r="107" spans="1:26" ht="24.95" customHeight="1" x14ac:dyDescent="0.35">
      <c r="B107" s="44" t="s">
        <v>124</v>
      </c>
      <c r="C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94" t="s">
        <v>149</v>
      </c>
      <c r="W107" s="94"/>
      <c r="X107" s="94"/>
      <c r="Y107" s="27"/>
      <c r="Z107" s="27"/>
    </row>
    <row r="108" spans="1:26" ht="23.25" customHeight="1" x14ac:dyDescent="0.3">
      <c r="B108" s="85" t="s">
        <v>145</v>
      </c>
      <c r="C108" s="90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115" t="s">
        <v>126</v>
      </c>
      <c r="W108" s="115"/>
      <c r="X108" s="115"/>
      <c r="Y108" s="93"/>
      <c r="Z108" s="93"/>
    </row>
    <row r="110" spans="1:26" ht="33.75" customHeight="1" x14ac:dyDescent="0.35">
      <c r="A110" s="1" t="s">
        <v>96</v>
      </c>
    </row>
    <row r="111" spans="1:26" ht="23.25" customHeight="1" x14ac:dyDescent="0.35">
      <c r="B111" s="95" t="s">
        <v>147</v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 ht="18.75" x14ac:dyDescent="0.3">
      <c r="B112" s="115" t="s">
        <v>146</v>
      </c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2:4" ht="23.25" x14ac:dyDescent="0.35">
      <c r="B113" s="95"/>
      <c r="C113" s="95"/>
      <c r="D113" s="95"/>
    </row>
    <row r="114" spans="2:4" ht="23.25" x14ac:dyDescent="0.25">
      <c r="B114" s="21" t="s">
        <v>97</v>
      </c>
      <c r="C114" s="21"/>
      <c r="D114" s="21"/>
    </row>
    <row r="115" spans="2:4" ht="21" customHeight="1" x14ac:dyDescent="0.35">
      <c r="B115" s="20" t="s">
        <v>98</v>
      </c>
      <c r="C115" s="20"/>
    </row>
    <row r="116" spans="2:4" ht="21" x14ac:dyDescent="0.35">
      <c r="B116" s="96"/>
      <c r="C116" s="96"/>
      <c r="D116" s="96"/>
    </row>
  </sheetData>
  <mergeCells count="16">
    <mergeCell ref="B1:Z1"/>
    <mergeCell ref="B2:Z2"/>
    <mergeCell ref="B3:Z3"/>
    <mergeCell ref="B4:Z4"/>
    <mergeCell ref="B5:Z5"/>
    <mergeCell ref="V107:X107"/>
    <mergeCell ref="V108:X108"/>
    <mergeCell ref="B116:D116"/>
    <mergeCell ref="B7:B8"/>
    <mergeCell ref="C7:C8"/>
    <mergeCell ref="D7:D8"/>
    <mergeCell ref="B112:Z112"/>
    <mergeCell ref="B111:Z111"/>
    <mergeCell ref="E7:Q7"/>
    <mergeCell ref="B113:D113"/>
    <mergeCell ref="R7:U7"/>
  </mergeCells>
  <pageMargins left="0.62992125984251968" right="0.31496062992125984" top="0.62992125984251968" bottom="0.39370078740157483" header="0.6692913385826772" footer="0.31496062992125984"/>
  <pageSetup paperSize="5" scale="48" fitToHeight="0" orientation="landscape" r:id="rId1"/>
  <rowBreaks count="3" manualBreakCount="3">
    <brk id="25" min="1" max="25" man="1"/>
    <brk id="53" min="1" max="25" man="1"/>
    <brk id="74" min="1" max="2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4" zoomScale="60" zoomScaleNormal="100" workbookViewId="0">
      <selection activeCell="B39" sqref="B39"/>
    </sheetView>
  </sheetViews>
  <sheetFormatPr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23" t="s">
        <v>1</v>
      </c>
      <c r="B1" s="123"/>
      <c r="C1" s="123"/>
      <c r="D1" s="123"/>
      <c r="E1" s="36"/>
      <c r="F1" s="36"/>
    </row>
    <row r="2" spans="1:7" ht="15.75" x14ac:dyDescent="0.25">
      <c r="A2" s="124" t="s">
        <v>130</v>
      </c>
      <c r="B2" s="124"/>
      <c r="C2" s="124"/>
      <c r="D2" s="124"/>
      <c r="E2" s="52"/>
      <c r="F2" s="52"/>
    </row>
    <row r="3" spans="1:7" x14ac:dyDescent="0.25">
      <c r="A3" s="125" t="s">
        <v>131</v>
      </c>
      <c r="B3" s="125"/>
      <c r="C3" s="125"/>
      <c r="D3" s="125"/>
    </row>
    <row r="6" spans="1:7" ht="15" customHeight="1" x14ac:dyDescent="0.25">
      <c r="A6" s="126" t="s">
        <v>4</v>
      </c>
      <c r="B6" s="121" t="s">
        <v>132</v>
      </c>
      <c r="C6" s="121" t="s">
        <v>133</v>
      </c>
      <c r="D6" s="121" t="s">
        <v>134</v>
      </c>
      <c r="G6" s="106" t="s">
        <v>129</v>
      </c>
    </row>
    <row r="7" spans="1:7" ht="41.25" customHeight="1" x14ac:dyDescent="0.25">
      <c r="A7" s="126"/>
      <c r="B7" s="122"/>
      <c r="C7" s="122"/>
      <c r="D7" s="122"/>
      <c r="G7" s="107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7"/>
    </row>
    <row r="2" spans="2:18" ht="21" customHeight="1" x14ac:dyDescent="0.3"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6"/>
    </row>
    <row r="3" spans="2:18" ht="18.75" x14ac:dyDescent="0.3">
      <c r="B3" s="101">
        <v>2022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7"/>
    </row>
    <row r="4" spans="2:18" ht="15.75" customHeight="1" x14ac:dyDescent="0.3">
      <c r="B4" s="103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5" t="s">
        <v>4</v>
      </c>
      <c r="C7" s="106" t="s">
        <v>5</v>
      </c>
      <c r="D7" s="106" t="s">
        <v>6</v>
      </c>
      <c r="E7" s="109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8" ht="30" customHeight="1" x14ac:dyDescent="0.35">
      <c r="B8" s="105"/>
      <c r="C8" s="107"/>
      <c r="D8" s="10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94" t="s">
        <v>99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1:17" ht="23.25" x14ac:dyDescent="0.35">
      <c r="B98" s="28" t="s">
        <v>101</v>
      </c>
      <c r="C98" s="108" t="s">
        <v>103</v>
      </c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</row>
    <row r="99" spans="1:17" ht="23.25" x14ac:dyDescent="0.35">
      <c r="B99" s="20"/>
      <c r="C99" s="20"/>
      <c r="D99" s="20"/>
    </row>
    <row r="100" spans="1:17" ht="23.25" x14ac:dyDescent="0.35">
      <c r="B100" s="95"/>
      <c r="C100" s="95"/>
      <c r="D100" s="95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6"/>
      <c r="C103" s="96"/>
      <c r="D103" s="96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julio 2025</vt:lpstr>
      <vt:lpstr>2023 presupuesto</vt:lpstr>
      <vt:lpstr>MARZO</vt:lpstr>
      <vt:lpstr>Hoja1</vt:lpstr>
      <vt:lpstr>'2023 presupuesto'!Print_Area</vt:lpstr>
      <vt:lpstr>'Ejecucion Mensual julio 2025'!Print_Area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  <vt:lpstr>'Ejecucion Mensual julio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2025-09-08T17:49:21Z</dcterms:modified>
</cp:coreProperties>
</file>