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pivotTables/pivotTable2.xml" ContentType="application/vnd.openxmlformats-officedocument.spreadsheetml.pivotTable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pivotTables/pivotTable3.xml" ContentType="application/vnd.openxmlformats-officedocument.spreadsheetml.pivotTable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pivotTables/pivotTable4.xml" ContentType="application/vnd.openxmlformats-officedocument.spreadsheetml.pivotTable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pivotTables/pivotTable5.xml" ContentType="application/vnd.openxmlformats-officedocument.spreadsheetml.pivotTable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pivotTables/pivotTable6.xml" ContentType="application/vnd.openxmlformats-officedocument.spreadsheetml.pivotTable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pivotTables/pivotTable7.xml" ContentType="application/vnd.openxmlformats-officedocument.spreadsheetml.pivotTable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C:\Users\bethania.espinal\Desktop\"/>
    </mc:Choice>
  </mc:AlternateContent>
  <xr:revisionPtr revIDLastSave="0" documentId="13_ncr:1_{B68124C8-4B56-4DBC-91DD-2B2DD8E15E79}" xr6:coauthVersionLast="47" xr6:coauthVersionMax="47" xr10:uidLastSave="{00000000-0000-0000-0000-000000000000}"/>
  <bookViews>
    <workbookView xWindow="-120" yWindow="-120" windowWidth="29040" windowHeight="15720" firstSheet="24" activeTab="24" xr2:uid="{622E2CCD-30A9-4459-97EA-2EB8A9D762A8}"/>
  </bookViews>
  <sheets>
    <sheet name="BALANCE GENERAL ENERO" sheetId="1" state="hidden" r:id="rId1"/>
    <sheet name="AMORTIZACION SEGURO ENERO" sheetId="2" state="hidden" r:id="rId2"/>
    <sheet name="LIBRETAS" sheetId="3" state="hidden" r:id="rId3"/>
    <sheet name="LIBRETAS." sheetId="4" state="hidden" r:id="rId4"/>
    <sheet name="BALANCE GENERAL FEBRERO" sheetId="5" state="hidden" r:id="rId5"/>
    <sheet name="AMORTIZACION SEGURO FEBRERO" sheetId="6" state="hidden" r:id="rId6"/>
    <sheet name="LIBRETAS FEBRERO" sheetId="7" state="hidden" r:id="rId7"/>
    <sheet name="LIBRETAS FEBRERO." sheetId="8" state="hidden" r:id="rId8"/>
    <sheet name="BALANCE GENERAL MARZO " sheetId="15" state="hidden" r:id="rId9"/>
    <sheet name="AMORTIZACION DE SEGUROS MARZO" sheetId="10" state="hidden" r:id="rId10"/>
    <sheet name="LIBRETAS MARZO" sheetId="11" state="hidden" r:id="rId11"/>
    <sheet name="LIBRETAS MARZO." sheetId="13" state="hidden" r:id="rId12"/>
    <sheet name="BALANCE GENERAL ABRIL 2025" sheetId="16" state="hidden" r:id="rId13"/>
    <sheet name="LIBRETAS ABRIL" sheetId="17" state="hidden" r:id="rId14"/>
    <sheet name="INV. DE LIBRETAS DE ABRIL" sheetId="19" state="hidden" r:id="rId15"/>
    <sheet name="AMORTIZACION SEGUROS ABRIL" sheetId="20" state="hidden" r:id="rId16"/>
    <sheet name="BALANCE GENERAL MAYO" sheetId="22" state="hidden" r:id="rId17"/>
    <sheet name="LIBRETAS MAYO" sheetId="23" state="hidden" r:id="rId18"/>
    <sheet name="INV. DE LIBRETAS MAYO" sheetId="24" state="hidden" r:id="rId19"/>
    <sheet name="AMORTIZACION DE SEGUROS MAYO" sheetId="25" state="hidden" r:id="rId20"/>
    <sheet name="BALANCE GENERAL JUNIO" sheetId="26" state="hidden" r:id="rId21"/>
    <sheet name="AMORTIZACION DE SEGUROS JUNIO" sheetId="27" state="hidden" r:id="rId22"/>
    <sheet name="LIBRETAS JUNIO" sheetId="28" state="hidden" r:id="rId23"/>
    <sheet name="INVENTARIO LIBRETAS JUNIO" sheetId="29" state="hidden" r:id="rId24"/>
    <sheet name="BALANCE GENERAL JULIO" sheetId="30" r:id="rId25"/>
    <sheet name="AMORTIZACION DE SEGUROS JULIO" sheetId="32" state="hidden" r:id="rId26"/>
    <sheet name="LIBRETAS JULIO" sheetId="33" state="hidden" r:id="rId27"/>
    <sheet name="INVENTARIO LIBRETAS JULIO" sheetId="34" state="hidden" r:id="rId28"/>
  </sheets>
  <externalReferences>
    <externalReference r:id="rId29"/>
  </externalReferences>
  <definedNames>
    <definedName name="_xlnm._FilterDatabase" localSheetId="17" hidden="1">'LIBRETAS MAYO'!$B$7:$H$250</definedName>
  </definedNames>
  <calcPr calcId="191029"/>
  <pivotCaches>
    <pivotCache cacheId="0" r:id="rId30"/>
    <pivotCache cacheId="1" r:id="rId31"/>
    <pivotCache cacheId="2" r:id="rId32"/>
    <pivotCache cacheId="3" r:id="rId33"/>
    <pivotCache cacheId="4" r:id="rId34"/>
    <pivotCache cacheId="5" r:id="rId35"/>
    <pivotCache cacheId="6" r:id="rId3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30" l="1"/>
  <c r="B15" i="30" s="1"/>
  <c r="B13" i="34"/>
  <c r="G13" i="34"/>
  <c r="B10" i="34"/>
  <c r="B34" i="30"/>
  <c r="B30" i="30"/>
  <c r="H12" i="32"/>
  <c r="J18" i="30"/>
  <c r="G23" i="30"/>
  <c r="B10" i="29"/>
  <c r="G410" i="33" l="1"/>
  <c r="G409" i="33"/>
  <c r="G408" i="33"/>
  <c r="G407" i="33"/>
  <c r="G406" i="33"/>
  <c r="G405" i="33"/>
  <c r="G404" i="33"/>
  <c r="G403" i="33"/>
  <c r="G402" i="33"/>
  <c r="G401" i="33"/>
  <c r="G400" i="33"/>
  <c r="G399" i="33"/>
  <c r="G398" i="33"/>
  <c r="G397" i="33"/>
  <c r="G396" i="33"/>
  <c r="G395" i="33"/>
  <c r="G394" i="33"/>
  <c r="G393" i="33"/>
  <c r="G392" i="33"/>
  <c r="G391" i="33"/>
  <c r="G390" i="33"/>
  <c r="G389" i="33"/>
  <c r="G388" i="33"/>
  <c r="G387" i="33"/>
  <c r="G386" i="33"/>
  <c r="G385" i="33"/>
  <c r="G384" i="33"/>
  <c r="G383" i="33"/>
  <c r="G382" i="33"/>
  <c r="G381" i="33"/>
  <c r="G380" i="33"/>
  <c r="G379" i="33"/>
  <c r="G378" i="33"/>
  <c r="G377" i="33"/>
  <c r="G376" i="33"/>
  <c r="G375" i="33"/>
  <c r="G374" i="33"/>
  <c r="G373" i="33"/>
  <c r="G372" i="33"/>
  <c r="G371" i="33"/>
  <c r="G370" i="33"/>
  <c r="G369" i="33"/>
  <c r="B368" i="33"/>
  <c r="G368" i="33" s="1"/>
  <c r="B367" i="33"/>
  <c r="G367" i="33" s="1"/>
  <c r="B366" i="33"/>
  <c r="G366" i="33" s="1"/>
  <c r="G365" i="33"/>
  <c r="G364" i="33"/>
  <c r="G363" i="33"/>
  <c r="G362" i="33"/>
  <c r="G361" i="33"/>
  <c r="G360" i="33"/>
  <c r="G359" i="33"/>
  <c r="G358" i="33"/>
  <c r="G357" i="33"/>
  <c r="G356" i="33"/>
  <c r="G355" i="33"/>
  <c r="G354" i="33"/>
  <c r="G353" i="33"/>
  <c r="G352" i="33"/>
  <c r="G351" i="33"/>
  <c r="G350" i="33"/>
  <c r="G349" i="33"/>
  <c r="G348" i="33"/>
  <c r="G347" i="33"/>
  <c r="G346" i="33"/>
  <c r="G345" i="33"/>
  <c r="G344" i="33"/>
  <c r="G343" i="33"/>
  <c r="G342" i="33"/>
  <c r="G341" i="33"/>
  <c r="G340" i="33"/>
  <c r="G339" i="33"/>
  <c r="G338" i="33"/>
  <c r="G337" i="33"/>
  <c r="G336" i="33"/>
  <c r="G335" i="33"/>
  <c r="G334" i="33"/>
  <c r="G333" i="33"/>
  <c r="G332" i="33"/>
  <c r="G331" i="33"/>
  <c r="G330" i="33"/>
  <c r="G329" i="33"/>
  <c r="G328" i="33"/>
  <c r="B327" i="33"/>
  <c r="G327" i="33" s="1"/>
  <c r="G326" i="33"/>
  <c r="G325" i="33"/>
  <c r="G324" i="33"/>
  <c r="G323" i="33"/>
  <c r="G322" i="33"/>
  <c r="G321" i="33"/>
  <c r="G320" i="33"/>
  <c r="G319" i="33"/>
  <c r="G318" i="33"/>
  <c r="G317" i="33"/>
  <c r="G316" i="33"/>
  <c r="G315" i="33"/>
  <c r="G314" i="33"/>
  <c r="G313" i="33"/>
  <c r="G312" i="33"/>
  <c r="G311" i="33"/>
  <c r="G310" i="33"/>
  <c r="G309" i="33"/>
  <c r="G308" i="33"/>
  <c r="G307" i="33"/>
  <c r="G306" i="33"/>
  <c r="G305" i="33"/>
  <c r="G304" i="33"/>
  <c r="G303" i="33"/>
  <c r="G302" i="33"/>
  <c r="G301" i="33"/>
  <c r="G300" i="33"/>
  <c r="G299" i="33"/>
  <c r="G298" i="33"/>
  <c r="G297" i="33"/>
  <c r="G296" i="33"/>
  <c r="G295" i="33"/>
  <c r="G294" i="33"/>
  <c r="G293" i="33"/>
  <c r="G292" i="33"/>
  <c r="G291" i="33"/>
  <c r="G290" i="33"/>
  <c r="G289" i="33"/>
  <c r="G288" i="33"/>
  <c r="G287" i="33"/>
  <c r="G286" i="33"/>
  <c r="G285" i="33"/>
  <c r="G284" i="33"/>
  <c r="G283" i="33"/>
  <c r="G282" i="33"/>
  <c r="G281" i="33"/>
  <c r="G280" i="33"/>
  <c r="G279" i="33"/>
  <c r="G278" i="33"/>
  <c r="G277" i="33"/>
  <c r="G276" i="33"/>
  <c r="G275" i="33"/>
  <c r="G274" i="33"/>
  <c r="G273" i="33"/>
  <c r="G272" i="33"/>
  <c r="G271" i="33"/>
  <c r="G270" i="33"/>
  <c r="G269" i="33"/>
  <c r="G268" i="33"/>
  <c r="G267" i="33"/>
  <c r="G265" i="33"/>
  <c r="G264" i="33"/>
  <c r="G263" i="33"/>
  <c r="G262" i="33"/>
  <c r="G261" i="33"/>
  <c r="G260" i="33"/>
  <c r="G259" i="33"/>
  <c r="G258" i="33"/>
  <c r="G257" i="33"/>
  <c r="G256" i="33"/>
  <c r="G255" i="33"/>
  <c r="G254" i="33"/>
  <c r="G253" i="33"/>
  <c r="G252" i="33"/>
  <c r="G251" i="33"/>
  <c r="G250" i="33"/>
  <c r="G249" i="33"/>
  <c r="G248" i="33"/>
  <c r="G247" i="33"/>
  <c r="G246" i="33"/>
  <c r="G245" i="33"/>
  <c r="G244" i="33"/>
  <c r="G243" i="33"/>
  <c r="G242" i="33"/>
  <c r="G241" i="33"/>
  <c r="G240" i="33"/>
  <c r="G239" i="33"/>
  <c r="G238" i="33"/>
  <c r="G237" i="33"/>
  <c r="G236" i="33"/>
  <c r="G235" i="33"/>
  <c r="G234" i="33"/>
  <c r="G233" i="33"/>
  <c r="G232" i="33"/>
  <c r="G231" i="33"/>
  <c r="G230" i="33"/>
  <c r="G229" i="33"/>
  <c r="G228" i="33"/>
  <c r="G227" i="33"/>
  <c r="G226" i="33"/>
  <c r="G225" i="33"/>
  <c r="G224" i="33"/>
  <c r="G223" i="33"/>
  <c r="G222" i="33"/>
  <c r="G221" i="33"/>
  <c r="G220" i="33"/>
  <c r="G219" i="33"/>
  <c r="G218" i="33"/>
  <c r="G217" i="33"/>
  <c r="G216" i="33"/>
  <c r="G215" i="33"/>
  <c r="G214" i="33"/>
  <c r="G213" i="33"/>
  <c r="G212" i="33"/>
  <c r="G211" i="33"/>
  <c r="G210" i="33"/>
  <c r="G209" i="33"/>
  <c r="G208" i="33"/>
  <c r="G207" i="33"/>
  <c r="G206" i="33"/>
  <c r="G205" i="33"/>
  <c r="G204" i="33"/>
  <c r="G203" i="33"/>
  <c r="G202" i="33"/>
  <c r="G201" i="33"/>
  <c r="G200" i="33"/>
  <c r="G199" i="33"/>
  <c r="G198" i="33"/>
  <c r="G197" i="33"/>
  <c r="G196" i="33"/>
  <c r="G195" i="33"/>
  <c r="G194" i="33"/>
  <c r="G193" i="33"/>
  <c r="G192" i="33"/>
  <c r="G191" i="33"/>
  <c r="G190" i="33"/>
  <c r="G189" i="33"/>
  <c r="G188" i="33"/>
  <c r="G187" i="33"/>
  <c r="G186" i="33"/>
  <c r="G185" i="33"/>
  <c r="G184" i="33"/>
  <c r="G183" i="33"/>
  <c r="G182" i="33"/>
  <c r="G181" i="33"/>
  <c r="G180" i="33"/>
  <c r="G179" i="33"/>
  <c r="G178" i="33"/>
  <c r="G177" i="33"/>
  <c r="G176" i="33"/>
  <c r="G175" i="33"/>
  <c r="G174" i="33"/>
  <c r="G173" i="33"/>
  <c r="G172" i="33"/>
  <c r="G171" i="33"/>
  <c r="G170" i="33"/>
  <c r="G169" i="33"/>
  <c r="G168" i="33"/>
  <c r="G167" i="33"/>
  <c r="G166" i="33"/>
  <c r="G165" i="33"/>
  <c r="G164" i="33"/>
  <c r="G163" i="33"/>
  <c r="G162" i="33"/>
  <c r="G161" i="33"/>
  <c r="G160" i="33"/>
  <c r="G159" i="33"/>
  <c r="G158" i="33"/>
  <c r="G157" i="33"/>
  <c r="G156" i="33"/>
  <c r="G155" i="33"/>
  <c r="G154" i="33"/>
  <c r="G153" i="33"/>
  <c r="G152" i="33"/>
  <c r="G151" i="33"/>
  <c r="G150" i="33"/>
  <c r="G149" i="33"/>
  <c r="G148" i="33"/>
  <c r="G147" i="33"/>
  <c r="G146" i="33"/>
  <c r="G145" i="33"/>
  <c r="G144" i="33"/>
  <c r="G143" i="33"/>
  <c r="G142" i="33"/>
  <c r="G141" i="33"/>
  <c r="G140" i="33"/>
  <c r="G139" i="33"/>
  <c r="G138" i="33"/>
  <c r="G137" i="33"/>
  <c r="G136" i="33"/>
  <c r="G135" i="33"/>
  <c r="G134" i="33"/>
  <c r="G133" i="33"/>
  <c r="G132" i="33"/>
  <c r="G131" i="33"/>
  <c r="G130" i="33"/>
  <c r="G129" i="33"/>
  <c r="G128" i="33"/>
  <c r="G127" i="33"/>
  <c r="G126" i="33"/>
  <c r="G125" i="33"/>
  <c r="G124" i="33"/>
  <c r="G123" i="33"/>
  <c r="G122" i="33"/>
  <c r="G121" i="33"/>
  <c r="G120" i="33"/>
  <c r="G119" i="33"/>
  <c r="G118" i="33"/>
  <c r="G117" i="33"/>
  <c r="G116" i="33"/>
  <c r="G115" i="33"/>
  <c r="G114" i="33"/>
  <c r="G113" i="33"/>
  <c r="G112" i="33"/>
  <c r="G111" i="33"/>
  <c r="G110" i="33"/>
  <c r="G109" i="33"/>
  <c r="G108" i="33"/>
  <c r="G107" i="33"/>
  <c r="G106" i="33"/>
  <c r="G105" i="33"/>
  <c r="G104" i="33"/>
  <c r="G103" i="33"/>
  <c r="G102" i="33"/>
  <c r="G101" i="33"/>
  <c r="G100" i="33"/>
  <c r="G99" i="33"/>
  <c r="G98" i="33"/>
  <c r="G97" i="33"/>
  <c r="G96" i="33"/>
  <c r="G95" i="33"/>
  <c r="G94" i="33"/>
  <c r="G93" i="33"/>
  <c r="G92" i="33"/>
  <c r="G91" i="33"/>
  <c r="G90" i="33"/>
  <c r="G89" i="33"/>
  <c r="G88" i="33"/>
  <c r="G87" i="33"/>
  <c r="G86" i="33"/>
  <c r="G85" i="33"/>
  <c r="G84" i="33"/>
  <c r="G83" i="33"/>
  <c r="G82" i="33"/>
  <c r="G81" i="33"/>
  <c r="G80" i="33"/>
  <c r="G79" i="33"/>
  <c r="G78" i="33"/>
  <c r="G77" i="33"/>
  <c r="G76" i="33"/>
  <c r="G75" i="33"/>
  <c r="G74" i="33"/>
  <c r="G73" i="33"/>
  <c r="G72" i="33"/>
  <c r="G71" i="33"/>
  <c r="G70" i="33"/>
  <c r="G69" i="33"/>
  <c r="G68" i="33"/>
  <c r="G67" i="33"/>
  <c r="G66" i="33"/>
  <c r="G65" i="33"/>
  <c r="G64" i="33"/>
  <c r="G63" i="33"/>
  <c r="G62" i="33"/>
  <c r="G61" i="33"/>
  <c r="G60" i="33"/>
  <c r="G59" i="33"/>
  <c r="G58" i="33"/>
  <c r="G57" i="33"/>
  <c r="G56" i="33"/>
  <c r="G55" i="33"/>
  <c r="G54" i="33"/>
  <c r="G53" i="33"/>
  <c r="G52" i="33"/>
  <c r="G51" i="33"/>
  <c r="G50" i="33"/>
  <c r="G49" i="33"/>
  <c r="G48" i="33"/>
  <c r="G47" i="33"/>
  <c r="G46" i="33"/>
  <c r="G45" i="33"/>
  <c r="G44" i="33"/>
  <c r="G43" i="33"/>
  <c r="G42" i="33"/>
  <c r="G41" i="33"/>
  <c r="G40" i="33"/>
  <c r="G39" i="33"/>
  <c r="G38" i="33"/>
  <c r="G37" i="33"/>
  <c r="G36" i="33"/>
  <c r="G35" i="33"/>
  <c r="G34" i="33"/>
  <c r="G33" i="33"/>
  <c r="G32" i="33"/>
  <c r="G31" i="33"/>
  <c r="G30" i="33"/>
  <c r="G29" i="33"/>
  <c r="G28" i="33"/>
  <c r="G27" i="33"/>
  <c r="G26" i="33"/>
  <c r="G25" i="33"/>
  <c r="G24" i="33"/>
  <c r="I6" i="33" l="1"/>
  <c r="G12" i="34" l="1"/>
  <c r="G10" i="34"/>
  <c r="M11" i="32"/>
  <c r="N11" i="32" s="1"/>
  <c r="O11" i="32" s="1"/>
  <c r="M10" i="32"/>
  <c r="N10" i="32" s="1"/>
  <c r="M9" i="32"/>
  <c r="M8" i="32"/>
  <c r="N8" i="32" s="1"/>
  <c r="O8" i="32" s="1"/>
  <c r="M7" i="32"/>
  <c r="N7" i="32" s="1"/>
  <c r="B39" i="30"/>
  <c r="B35" i="30"/>
  <c r="B22" i="30"/>
  <c r="H18" i="30"/>
  <c r="H6" i="23"/>
  <c r="B29" i="26"/>
  <c r="N9" i="32" l="1"/>
  <c r="N12" i="32" s="1"/>
  <c r="B40" i="30"/>
  <c r="B41" i="30" s="1"/>
  <c r="B23" i="30"/>
  <c r="O10" i="32"/>
  <c r="O7" i="32"/>
  <c r="B15" i="26"/>
  <c r="G24" i="22"/>
  <c r="J18" i="22"/>
  <c r="B30" i="22"/>
  <c r="B34" i="26"/>
  <c r="B22" i="26"/>
  <c r="B30" i="26"/>
  <c r="O9" i="32" l="1"/>
  <c r="O12" i="32" s="1"/>
  <c r="J18" i="26"/>
  <c r="G23" i="26"/>
  <c r="B39" i="26"/>
  <c r="H18" i="26"/>
  <c r="F436" i="28"/>
  <c r="F435" i="28"/>
  <c r="F434" i="28"/>
  <c r="F433" i="28"/>
  <c r="F432" i="28"/>
  <c r="F431" i="28"/>
  <c r="F430" i="28"/>
  <c r="F429" i="28"/>
  <c r="F428" i="28"/>
  <c r="F427" i="28"/>
  <c r="F426" i="28"/>
  <c r="F425" i="28"/>
  <c r="F424" i="28"/>
  <c r="F423" i="28"/>
  <c r="F422" i="28"/>
  <c r="F421" i="28"/>
  <c r="F420" i="28"/>
  <c r="F419" i="28"/>
  <c r="F418" i="28"/>
  <c r="F417" i="28"/>
  <c r="F416" i="28"/>
  <c r="F415" i="28"/>
  <c r="F414" i="28"/>
  <c r="F413" i="28"/>
  <c r="F412" i="28"/>
  <c r="F411" i="28"/>
  <c r="F410" i="28"/>
  <c r="F409" i="28"/>
  <c r="F408" i="28"/>
  <c r="F407" i="28"/>
  <c r="F406" i="28"/>
  <c r="F405" i="28"/>
  <c r="F404" i="28"/>
  <c r="F403" i="28"/>
  <c r="F402" i="28"/>
  <c r="F401" i="28"/>
  <c r="F400" i="28"/>
  <c r="B399" i="28"/>
  <c r="F399" i="28" s="1"/>
  <c r="F398" i="28"/>
  <c r="F397" i="28"/>
  <c r="B396" i="28"/>
  <c r="F396" i="28" s="1"/>
  <c r="F395" i="28"/>
  <c r="B395" i="28"/>
  <c r="B394" i="28"/>
  <c r="F394" i="28" s="1"/>
  <c r="F393" i="28"/>
  <c r="B393" i="28"/>
  <c r="B392" i="28"/>
  <c r="F392" i="28" s="1"/>
  <c r="F391" i="28"/>
  <c r="F390" i="28"/>
  <c r="F389" i="28"/>
  <c r="F388" i="28"/>
  <c r="F387" i="28"/>
  <c r="F386" i="28"/>
  <c r="F385" i="28"/>
  <c r="F384" i="28"/>
  <c r="F383" i="28"/>
  <c r="F382" i="28"/>
  <c r="F381" i="28"/>
  <c r="F380" i="28"/>
  <c r="F379" i="28"/>
  <c r="F378" i="28"/>
  <c r="F377" i="28"/>
  <c r="F376" i="28"/>
  <c r="F375" i="28"/>
  <c r="F374" i="28"/>
  <c r="F373" i="28"/>
  <c r="F372" i="28"/>
  <c r="F371" i="28"/>
  <c r="F370" i="28"/>
  <c r="F369" i="28"/>
  <c r="F368" i="28"/>
  <c r="F367" i="28"/>
  <c r="F366" i="28"/>
  <c r="F365" i="28"/>
  <c r="F364" i="28"/>
  <c r="F363" i="28"/>
  <c r="F362" i="28"/>
  <c r="F361" i="28"/>
  <c r="F360" i="28"/>
  <c r="F359" i="28"/>
  <c r="F358" i="28"/>
  <c r="F357" i="28"/>
  <c r="F356" i="28"/>
  <c r="F355" i="28"/>
  <c r="F354" i="28"/>
  <c r="F353" i="28"/>
  <c r="F352" i="28"/>
  <c r="F351" i="28"/>
  <c r="F350" i="28"/>
  <c r="F349" i="28"/>
  <c r="F348" i="28"/>
  <c r="F347" i="28"/>
  <c r="F346" i="28"/>
  <c r="F345" i="28"/>
  <c r="F344" i="28"/>
  <c r="F343" i="28"/>
  <c r="F342" i="28"/>
  <c r="F341" i="28"/>
  <c r="F340" i="28"/>
  <c r="F339" i="28"/>
  <c r="F338" i="28"/>
  <c r="F337" i="28"/>
  <c r="F336" i="28"/>
  <c r="F335" i="28"/>
  <c r="F334" i="28"/>
  <c r="F333" i="28"/>
  <c r="F332" i="28"/>
  <c r="F331" i="28"/>
  <c r="F330" i="28"/>
  <c r="F329" i="28"/>
  <c r="F328" i="28"/>
  <c r="F327" i="28"/>
  <c r="F326" i="28"/>
  <c r="F325" i="28"/>
  <c r="F324" i="28"/>
  <c r="F323" i="28"/>
  <c r="F322" i="28"/>
  <c r="F321" i="28"/>
  <c r="F320" i="28"/>
  <c r="F319" i="28"/>
  <c r="F318" i="28"/>
  <c r="F317" i="28"/>
  <c r="F316" i="28"/>
  <c r="F315" i="28"/>
  <c r="F314" i="28"/>
  <c r="F313" i="28"/>
  <c r="F312" i="28"/>
  <c r="F311" i="28"/>
  <c r="F310" i="28"/>
  <c r="F309" i="28"/>
  <c r="F308" i="28"/>
  <c r="F307" i="28"/>
  <c r="F306" i="28"/>
  <c r="F305" i="28"/>
  <c r="F304" i="28"/>
  <c r="F303" i="28"/>
  <c r="F302" i="28"/>
  <c r="F301" i="28"/>
  <c r="F300" i="28"/>
  <c r="F299" i="28"/>
  <c r="F298" i="28"/>
  <c r="F297" i="28"/>
  <c r="F296" i="28"/>
  <c r="F295" i="28"/>
  <c r="F294" i="28"/>
  <c r="F293" i="28"/>
  <c r="F292" i="28"/>
  <c r="F291" i="28"/>
  <c r="F290" i="28"/>
  <c r="F289" i="28"/>
  <c r="F288" i="28"/>
  <c r="F287" i="28"/>
  <c r="F286" i="28"/>
  <c r="F285" i="28"/>
  <c r="F284" i="28"/>
  <c r="F283" i="28"/>
  <c r="F282" i="28"/>
  <c r="F281" i="28"/>
  <c r="F280" i="28"/>
  <c r="F279" i="28"/>
  <c r="F278" i="28"/>
  <c r="F277" i="28"/>
  <c r="F276" i="28"/>
  <c r="F275" i="28"/>
  <c r="F274" i="28"/>
  <c r="F273" i="28"/>
  <c r="F271" i="28"/>
  <c r="F270" i="28"/>
  <c r="F269" i="28"/>
  <c r="F268" i="28"/>
  <c r="F267" i="28"/>
  <c r="F266" i="28"/>
  <c r="F265" i="28"/>
  <c r="F264" i="28"/>
  <c r="F263" i="28"/>
  <c r="F262" i="28"/>
  <c r="F261" i="28"/>
  <c r="F260" i="28"/>
  <c r="F259" i="28"/>
  <c r="F258" i="28"/>
  <c r="F257" i="28"/>
  <c r="F256" i="28"/>
  <c r="F255" i="28"/>
  <c r="F254" i="28"/>
  <c r="F253" i="28"/>
  <c r="F252" i="28"/>
  <c r="F251" i="28"/>
  <c r="F250" i="28"/>
  <c r="F249" i="28"/>
  <c r="F248" i="28"/>
  <c r="F247" i="28"/>
  <c r="F246" i="28"/>
  <c r="F245" i="28"/>
  <c r="F244" i="28"/>
  <c r="F243" i="28"/>
  <c r="F242" i="28"/>
  <c r="F241" i="28"/>
  <c r="F240" i="28"/>
  <c r="F239" i="28"/>
  <c r="F238" i="28"/>
  <c r="F237" i="28"/>
  <c r="F236" i="28"/>
  <c r="F235" i="28"/>
  <c r="F234" i="28"/>
  <c r="F233" i="28"/>
  <c r="F232" i="28"/>
  <c r="F231" i="28"/>
  <c r="F230" i="28"/>
  <c r="F229" i="28"/>
  <c r="F228" i="28"/>
  <c r="F227" i="28"/>
  <c r="F226" i="28"/>
  <c r="F225" i="28"/>
  <c r="F224" i="28"/>
  <c r="F223" i="28"/>
  <c r="F222" i="28"/>
  <c r="F221" i="28"/>
  <c r="F220" i="28"/>
  <c r="F219" i="28"/>
  <c r="F218" i="28"/>
  <c r="F217" i="28"/>
  <c r="F216" i="28"/>
  <c r="F215" i="28"/>
  <c r="F214" i="28"/>
  <c r="F213" i="28"/>
  <c r="F212" i="28"/>
  <c r="F211" i="28"/>
  <c r="F210" i="28"/>
  <c r="F209" i="28"/>
  <c r="F208" i="28"/>
  <c r="F207" i="28"/>
  <c r="F206" i="28"/>
  <c r="F205" i="28"/>
  <c r="F204" i="28"/>
  <c r="F203" i="28"/>
  <c r="F202" i="28"/>
  <c r="F201" i="28"/>
  <c r="F200" i="28"/>
  <c r="F199" i="28"/>
  <c r="F198" i="28"/>
  <c r="F197" i="28"/>
  <c r="F196" i="28"/>
  <c r="F195" i="28"/>
  <c r="F194" i="28"/>
  <c r="F193" i="28"/>
  <c r="F192" i="28"/>
  <c r="F191" i="28"/>
  <c r="F190" i="28"/>
  <c r="F189" i="28"/>
  <c r="F188" i="28"/>
  <c r="F187" i="28"/>
  <c r="F186" i="28"/>
  <c r="F185" i="28"/>
  <c r="F184" i="28"/>
  <c r="F183" i="28"/>
  <c r="F182" i="28"/>
  <c r="F181" i="28"/>
  <c r="F180" i="28"/>
  <c r="F179" i="28"/>
  <c r="F178" i="28"/>
  <c r="F177" i="28"/>
  <c r="F176" i="28"/>
  <c r="F175" i="28"/>
  <c r="F174" i="28"/>
  <c r="F173" i="28"/>
  <c r="F172" i="28"/>
  <c r="F171" i="28"/>
  <c r="F170" i="28"/>
  <c r="F169" i="28"/>
  <c r="F168" i="28"/>
  <c r="F167" i="28"/>
  <c r="F166" i="28"/>
  <c r="F165" i="28"/>
  <c r="F164" i="28"/>
  <c r="F163" i="28"/>
  <c r="F162" i="28"/>
  <c r="F161" i="28"/>
  <c r="F160" i="28"/>
  <c r="F159" i="28"/>
  <c r="F158" i="28"/>
  <c r="F157" i="28"/>
  <c r="F156" i="28"/>
  <c r="F155" i="28"/>
  <c r="F154" i="28"/>
  <c r="F153" i="28"/>
  <c r="F152" i="28"/>
  <c r="F151" i="28"/>
  <c r="F150" i="28"/>
  <c r="F149" i="28"/>
  <c r="F148" i="28"/>
  <c r="F147" i="28"/>
  <c r="F146" i="28"/>
  <c r="F145" i="28"/>
  <c r="F144" i="28"/>
  <c r="F143" i="28"/>
  <c r="F142" i="28"/>
  <c r="F141" i="28"/>
  <c r="F140" i="28"/>
  <c r="F139" i="28"/>
  <c r="F138" i="28"/>
  <c r="F137" i="28"/>
  <c r="F136" i="28"/>
  <c r="F135" i="28"/>
  <c r="F134" i="28"/>
  <c r="F133" i="28"/>
  <c r="F132" i="28"/>
  <c r="F131" i="28"/>
  <c r="F130" i="28"/>
  <c r="F129" i="28"/>
  <c r="F128" i="28"/>
  <c r="F127" i="28"/>
  <c r="F126" i="28"/>
  <c r="F125" i="28"/>
  <c r="F124" i="28"/>
  <c r="F123" i="28"/>
  <c r="F122" i="28"/>
  <c r="F121" i="28"/>
  <c r="F120" i="28"/>
  <c r="F119" i="28"/>
  <c r="F118" i="28"/>
  <c r="F117" i="28"/>
  <c r="F116" i="28"/>
  <c r="F115" i="28"/>
  <c r="F114" i="28"/>
  <c r="F113" i="28"/>
  <c r="F112" i="28"/>
  <c r="F111" i="28"/>
  <c r="F110" i="28"/>
  <c r="F109" i="28"/>
  <c r="F108" i="28"/>
  <c r="F107" i="28"/>
  <c r="F106" i="28"/>
  <c r="F105" i="28"/>
  <c r="F104" i="28"/>
  <c r="F103" i="28"/>
  <c r="F102" i="28"/>
  <c r="F101" i="28"/>
  <c r="F100" i="28"/>
  <c r="F99" i="28"/>
  <c r="F98" i="28"/>
  <c r="F97" i="28"/>
  <c r="F96" i="28"/>
  <c r="F95" i="28"/>
  <c r="F94" i="28"/>
  <c r="F93" i="28"/>
  <c r="F92" i="28"/>
  <c r="F91" i="28"/>
  <c r="F90" i="28"/>
  <c r="F89" i="28"/>
  <c r="F88" i="28"/>
  <c r="F87" i="28"/>
  <c r="F86" i="28"/>
  <c r="F85" i="28"/>
  <c r="F84" i="28"/>
  <c r="F83" i="28"/>
  <c r="F82" i="28"/>
  <c r="F81" i="28"/>
  <c r="F80" i="28"/>
  <c r="F79" i="28"/>
  <c r="F78" i="28"/>
  <c r="F77" i="28"/>
  <c r="F76" i="28"/>
  <c r="F75" i="28"/>
  <c r="F74" i="28"/>
  <c r="F73" i="28"/>
  <c r="F72" i="28"/>
  <c r="F71" i="28"/>
  <c r="F70" i="28"/>
  <c r="F69" i="28"/>
  <c r="F68" i="28"/>
  <c r="F67" i="28"/>
  <c r="F66" i="28"/>
  <c r="F65" i="28"/>
  <c r="F64" i="28"/>
  <c r="F63" i="28"/>
  <c r="F62" i="28"/>
  <c r="F61" i="28"/>
  <c r="F60" i="28"/>
  <c r="F59" i="28"/>
  <c r="F58" i="28"/>
  <c r="F57" i="28"/>
  <c r="F56" i="28"/>
  <c r="F55" i="28"/>
  <c r="F54" i="28"/>
  <c r="F53" i="28"/>
  <c r="F52" i="28"/>
  <c r="F51" i="28"/>
  <c r="F50" i="28"/>
  <c r="F49" i="28"/>
  <c r="F48" i="28"/>
  <c r="F47" i="28"/>
  <c r="F46" i="28"/>
  <c r="F45" i="28"/>
  <c r="F44" i="28"/>
  <c r="F43" i="28"/>
  <c r="F42" i="28"/>
  <c r="F41" i="28"/>
  <c r="F40" i="28"/>
  <c r="F39" i="28"/>
  <c r="F38" i="28"/>
  <c r="F37" i="28"/>
  <c r="F36" i="28"/>
  <c r="F35" i="28"/>
  <c r="F34" i="28"/>
  <c r="F33" i="28"/>
  <c r="F32" i="28"/>
  <c r="F31" i="28"/>
  <c r="F30" i="28"/>
  <c r="F29" i="28"/>
  <c r="F28" i="28"/>
  <c r="F27" i="28"/>
  <c r="F26" i="28"/>
  <c r="H6" i="28" s="1"/>
  <c r="F25" i="28"/>
  <c r="F24" i="28"/>
  <c r="G12" i="29"/>
  <c r="B13" i="29"/>
  <c r="B35" i="26" l="1"/>
  <c r="B40" i="26" s="1"/>
  <c r="B23" i="26"/>
  <c r="G10" i="29"/>
  <c r="G13" i="29" s="1"/>
  <c r="B41" i="26" l="1"/>
  <c r="O11" i="27"/>
  <c r="O10" i="27"/>
  <c r="O8" i="27"/>
  <c r="N10" i="27"/>
  <c r="N11" i="27"/>
  <c r="M11" i="27"/>
  <c r="M7" i="27"/>
  <c r="M8" i="27"/>
  <c r="M9" i="27"/>
  <c r="M10" i="27"/>
  <c r="H12" i="27"/>
  <c r="N9" i="27"/>
  <c r="O9" i="27" s="1"/>
  <c r="N8" i="27"/>
  <c r="N7" i="27"/>
  <c r="O7" i="27" s="1"/>
  <c r="N12" i="27" l="1"/>
  <c r="B14" i="22"/>
  <c r="B15" i="22" s="1"/>
  <c r="N11" i="25"/>
  <c r="O11" i="25"/>
  <c r="B10" i="24"/>
  <c r="N23" i="10"/>
  <c r="H11" i="25"/>
  <c r="N10" i="25"/>
  <c r="O10" i="25" s="1"/>
  <c r="M10" i="25"/>
  <c r="M9" i="25"/>
  <c r="N9" i="25" s="1"/>
  <c r="O9" i="25" s="1"/>
  <c r="M8" i="25"/>
  <c r="N8" i="25" s="1"/>
  <c r="O8" i="25" s="1"/>
  <c r="M7" i="25"/>
  <c r="N7" i="25" s="1"/>
  <c r="G10" i="24"/>
  <c r="G13" i="24" s="1"/>
  <c r="B13" i="24"/>
  <c r="G12" i="24"/>
  <c r="F250" i="23"/>
  <c r="F248" i="23"/>
  <c r="F247" i="23"/>
  <c r="F246" i="23"/>
  <c r="F245" i="23"/>
  <c r="F244" i="23"/>
  <c r="F243" i="23"/>
  <c r="F242" i="23"/>
  <c r="F241" i="23"/>
  <c r="F240" i="23"/>
  <c r="F239" i="23"/>
  <c r="F238" i="23"/>
  <c r="F237" i="23"/>
  <c r="F236" i="23"/>
  <c r="F235" i="23"/>
  <c r="F234" i="23"/>
  <c r="F233" i="23"/>
  <c r="F232" i="23"/>
  <c r="F231" i="23"/>
  <c r="F230" i="23"/>
  <c r="F229" i="23"/>
  <c r="F228" i="23"/>
  <c r="F227" i="23"/>
  <c r="F226" i="23"/>
  <c r="F225" i="23"/>
  <c r="F224" i="23"/>
  <c r="F223" i="23"/>
  <c r="F222" i="23"/>
  <c r="F221" i="23"/>
  <c r="F220" i="23"/>
  <c r="F219" i="23"/>
  <c r="F218" i="23"/>
  <c r="F217" i="23"/>
  <c r="F216" i="23"/>
  <c r="F215" i="23"/>
  <c r="F214" i="23"/>
  <c r="F213" i="23"/>
  <c r="F212" i="23"/>
  <c r="F211" i="23"/>
  <c r="F210" i="23"/>
  <c r="F209" i="23"/>
  <c r="F208" i="23"/>
  <c r="F207" i="23"/>
  <c r="F206" i="23"/>
  <c r="F205" i="23"/>
  <c r="F204" i="23"/>
  <c r="F203" i="23"/>
  <c r="F202" i="23"/>
  <c r="F201" i="23"/>
  <c r="F200" i="23"/>
  <c r="F199" i="23"/>
  <c r="F198" i="23"/>
  <c r="F197" i="23"/>
  <c r="F196" i="23"/>
  <c r="F195" i="23"/>
  <c r="F194" i="23"/>
  <c r="F193" i="23"/>
  <c r="F192" i="23"/>
  <c r="F191" i="23"/>
  <c r="F190" i="23"/>
  <c r="F189" i="23"/>
  <c r="F188" i="23"/>
  <c r="F187" i="23"/>
  <c r="F186" i="23"/>
  <c r="F185" i="23"/>
  <c r="F184" i="23"/>
  <c r="F183" i="23"/>
  <c r="F182" i="23"/>
  <c r="F181" i="23"/>
  <c r="F180" i="23"/>
  <c r="F179" i="23"/>
  <c r="F178" i="23"/>
  <c r="F177" i="23"/>
  <c r="F176" i="23"/>
  <c r="F175" i="23"/>
  <c r="F174" i="23"/>
  <c r="F173" i="23"/>
  <c r="F172" i="23"/>
  <c r="F171" i="23"/>
  <c r="F170" i="23"/>
  <c r="F169" i="23"/>
  <c r="F168" i="23"/>
  <c r="F167" i="23"/>
  <c r="F166" i="23"/>
  <c r="F165" i="23"/>
  <c r="F164" i="23"/>
  <c r="F163" i="23"/>
  <c r="F162" i="23"/>
  <c r="F161" i="23"/>
  <c r="F160" i="23"/>
  <c r="F159" i="23"/>
  <c r="F158" i="23"/>
  <c r="F157" i="23"/>
  <c r="F156" i="23"/>
  <c r="F155" i="23"/>
  <c r="F154" i="23"/>
  <c r="F153" i="23"/>
  <c r="F152" i="23"/>
  <c r="F151" i="23"/>
  <c r="F150" i="23"/>
  <c r="F149" i="23"/>
  <c r="F148" i="23"/>
  <c r="F147" i="23"/>
  <c r="F146" i="23"/>
  <c r="F145" i="23"/>
  <c r="F144" i="23"/>
  <c r="F143" i="23"/>
  <c r="F142" i="23"/>
  <c r="F141" i="23"/>
  <c r="F140" i="23"/>
  <c r="F139" i="23"/>
  <c r="F138" i="23"/>
  <c r="F137" i="23"/>
  <c r="F136" i="23"/>
  <c r="F135" i="23"/>
  <c r="F134" i="23"/>
  <c r="F133" i="23"/>
  <c r="F132" i="23"/>
  <c r="F131" i="23"/>
  <c r="F130" i="23"/>
  <c r="F129" i="23"/>
  <c r="F128" i="23"/>
  <c r="F127" i="23"/>
  <c r="F126" i="23"/>
  <c r="F125" i="23"/>
  <c r="F124" i="23"/>
  <c r="F123" i="23"/>
  <c r="F122" i="23"/>
  <c r="F121" i="23"/>
  <c r="F120" i="23"/>
  <c r="F119" i="23"/>
  <c r="F118" i="23"/>
  <c r="F117" i="23"/>
  <c r="F116" i="23"/>
  <c r="F115" i="23"/>
  <c r="F114" i="23"/>
  <c r="F113" i="23"/>
  <c r="F112" i="23"/>
  <c r="F111" i="23"/>
  <c r="F110" i="23"/>
  <c r="F109" i="23"/>
  <c r="F108" i="23"/>
  <c r="F107" i="23"/>
  <c r="F106" i="23"/>
  <c r="F105" i="23"/>
  <c r="F104" i="23"/>
  <c r="F103" i="23"/>
  <c r="F102" i="23"/>
  <c r="F101" i="23"/>
  <c r="F100" i="23"/>
  <c r="F99" i="23"/>
  <c r="F98" i="23"/>
  <c r="F97" i="23"/>
  <c r="F96" i="23"/>
  <c r="F95" i="23"/>
  <c r="F94" i="23"/>
  <c r="F93" i="23"/>
  <c r="F92" i="23"/>
  <c r="F91" i="23"/>
  <c r="F90" i="23"/>
  <c r="F89" i="23"/>
  <c r="F88" i="23"/>
  <c r="F87" i="23"/>
  <c r="F86" i="23"/>
  <c r="F85" i="23"/>
  <c r="F84" i="23"/>
  <c r="F83" i="23"/>
  <c r="F82" i="23"/>
  <c r="F81" i="23"/>
  <c r="F80" i="23"/>
  <c r="F79" i="23"/>
  <c r="F78" i="23"/>
  <c r="F77" i="23"/>
  <c r="F76" i="23"/>
  <c r="F75" i="23"/>
  <c r="F74" i="23"/>
  <c r="F73" i="23"/>
  <c r="F72" i="23"/>
  <c r="F71" i="23"/>
  <c r="F70" i="23"/>
  <c r="F69" i="23"/>
  <c r="F68" i="23"/>
  <c r="F67" i="23"/>
  <c r="F66" i="23"/>
  <c r="F65" i="23"/>
  <c r="F64" i="23"/>
  <c r="F63" i="23"/>
  <c r="F62" i="23"/>
  <c r="F61" i="23"/>
  <c r="F60" i="23"/>
  <c r="F59" i="23"/>
  <c r="F58" i="23"/>
  <c r="F57" i="23"/>
  <c r="F56" i="23"/>
  <c r="F55" i="23"/>
  <c r="F54" i="23"/>
  <c r="F53" i="23"/>
  <c r="F52" i="23"/>
  <c r="F51" i="23"/>
  <c r="F50" i="23"/>
  <c r="F49" i="23"/>
  <c r="F48" i="23"/>
  <c r="F47" i="23"/>
  <c r="F46" i="23"/>
  <c r="F45" i="23"/>
  <c r="F44" i="23"/>
  <c r="F43" i="23"/>
  <c r="F42" i="23"/>
  <c r="F41" i="23"/>
  <c r="F40" i="23"/>
  <c r="F39" i="23"/>
  <c r="F38" i="23"/>
  <c r="F37" i="23"/>
  <c r="F36" i="23"/>
  <c r="F35" i="23"/>
  <c r="F34" i="23"/>
  <c r="F33" i="23"/>
  <c r="F32" i="23"/>
  <c r="F31" i="23"/>
  <c r="F30" i="23"/>
  <c r="F29" i="23"/>
  <c r="F28" i="23"/>
  <c r="F27" i="23"/>
  <c r="F26" i="23"/>
  <c r="F25" i="23"/>
  <c r="F24" i="23"/>
  <c r="B39" i="22"/>
  <c r="B34" i="22"/>
  <c r="B22" i="22"/>
  <c r="H18" i="22"/>
  <c r="B35" i="16"/>
  <c r="B30" i="16"/>
  <c r="B23" i="16"/>
  <c r="B16" i="16"/>
  <c r="B12" i="16"/>
  <c r="B21" i="16"/>
  <c r="I19" i="16"/>
  <c r="O8" i="20"/>
  <c r="N7" i="20"/>
  <c r="O7" i="20"/>
  <c r="B11" i="16"/>
  <c r="O11" i="20"/>
  <c r="N11" i="20"/>
  <c r="H11" i="20"/>
  <c r="M9" i="20"/>
  <c r="N9" i="20" s="1"/>
  <c r="O9" i="20" s="1"/>
  <c r="M8" i="20"/>
  <c r="N8" i="20" s="1"/>
  <c r="M7" i="20"/>
  <c r="M10" i="20"/>
  <c r="N10" i="20" s="1"/>
  <c r="O10" i="20" s="1"/>
  <c r="B12" i="19"/>
  <c r="G11" i="19"/>
  <c r="G9" i="19"/>
  <c r="G12" i="19" s="1"/>
  <c r="F209" i="17"/>
  <c r="F207" i="17"/>
  <c r="F206" i="17"/>
  <c r="F205" i="17"/>
  <c r="F204" i="17"/>
  <c r="F203" i="17"/>
  <c r="F202" i="17"/>
  <c r="F201" i="17"/>
  <c r="F200" i="17"/>
  <c r="F199" i="17"/>
  <c r="F198" i="17"/>
  <c r="F197" i="17"/>
  <c r="F196" i="17"/>
  <c r="F195" i="17"/>
  <c r="F194" i="17"/>
  <c r="F193" i="17"/>
  <c r="F192" i="17"/>
  <c r="F191" i="17"/>
  <c r="F190" i="17"/>
  <c r="F189" i="17"/>
  <c r="F188" i="17"/>
  <c r="F187" i="17"/>
  <c r="F186" i="17"/>
  <c r="F185" i="17"/>
  <c r="F184" i="17"/>
  <c r="F183" i="17"/>
  <c r="F182" i="17"/>
  <c r="F181" i="17"/>
  <c r="F180" i="17"/>
  <c r="F179" i="17"/>
  <c r="F178" i="17"/>
  <c r="F177" i="17"/>
  <c r="F176" i="17"/>
  <c r="F175" i="17"/>
  <c r="F174" i="17"/>
  <c r="F173" i="17"/>
  <c r="F172" i="17"/>
  <c r="F171" i="17"/>
  <c r="F170" i="17"/>
  <c r="F169" i="17"/>
  <c r="F168" i="17"/>
  <c r="F167" i="17"/>
  <c r="F166" i="17"/>
  <c r="F165" i="17"/>
  <c r="F164" i="17"/>
  <c r="F163" i="17"/>
  <c r="F162" i="17"/>
  <c r="F161" i="17"/>
  <c r="F160" i="17"/>
  <c r="F159" i="17"/>
  <c r="F158" i="17"/>
  <c r="F157" i="17"/>
  <c r="F156" i="17"/>
  <c r="F155" i="17"/>
  <c r="F154" i="17"/>
  <c r="F153" i="17"/>
  <c r="F152" i="17"/>
  <c r="F151" i="17"/>
  <c r="F150" i="17"/>
  <c r="F149" i="17"/>
  <c r="F148" i="17"/>
  <c r="F147" i="17"/>
  <c r="F146" i="17"/>
  <c r="F145" i="17"/>
  <c r="F144" i="17"/>
  <c r="F143" i="17"/>
  <c r="F142" i="17"/>
  <c r="F141" i="17"/>
  <c r="F140" i="17"/>
  <c r="F139" i="17"/>
  <c r="F138" i="17"/>
  <c r="F137" i="17"/>
  <c r="F136" i="17"/>
  <c r="F135" i="17"/>
  <c r="F134" i="17"/>
  <c r="F133" i="17"/>
  <c r="F132" i="17"/>
  <c r="F131" i="17"/>
  <c r="F130" i="17"/>
  <c r="F129" i="17"/>
  <c r="F128" i="17"/>
  <c r="F126" i="17"/>
  <c r="F125" i="17"/>
  <c r="F124" i="17"/>
  <c r="F123" i="17"/>
  <c r="F122" i="17"/>
  <c r="F121" i="17"/>
  <c r="F120" i="17"/>
  <c r="F119" i="17"/>
  <c r="F118" i="17"/>
  <c r="F117" i="17"/>
  <c r="F116" i="17"/>
  <c r="F115" i="17"/>
  <c r="F114" i="17"/>
  <c r="F113" i="17"/>
  <c r="F112" i="17"/>
  <c r="F111" i="17"/>
  <c r="F110" i="17"/>
  <c r="F109" i="17"/>
  <c r="F108" i="17"/>
  <c r="F107" i="17"/>
  <c r="F106" i="17"/>
  <c r="F105" i="17"/>
  <c r="F104" i="17"/>
  <c r="F103" i="17"/>
  <c r="F102" i="17"/>
  <c r="F101" i="17"/>
  <c r="F100" i="17"/>
  <c r="F99" i="17"/>
  <c r="F98" i="17"/>
  <c r="F97" i="17"/>
  <c r="F96" i="17"/>
  <c r="F95" i="17"/>
  <c r="F94" i="17"/>
  <c r="F93" i="17"/>
  <c r="F92" i="17"/>
  <c r="F91" i="17"/>
  <c r="F90" i="17"/>
  <c r="F89" i="17"/>
  <c r="F88" i="17"/>
  <c r="F87" i="17"/>
  <c r="F86" i="17"/>
  <c r="F85" i="17"/>
  <c r="F84" i="17"/>
  <c r="F83" i="17"/>
  <c r="F82" i="17"/>
  <c r="F81" i="17"/>
  <c r="F80" i="17"/>
  <c r="F79" i="17"/>
  <c r="F78" i="17"/>
  <c r="F77" i="17"/>
  <c r="F76" i="17"/>
  <c r="F75" i="17"/>
  <c r="F74" i="17"/>
  <c r="F73" i="17"/>
  <c r="F72" i="17"/>
  <c r="F71" i="17"/>
  <c r="F70" i="17"/>
  <c r="F69" i="17"/>
  <c r="F68" i="17"/>
  <c r="F67" i="17"/>
  <c r="F66" i="17"/>
  <c r="F65" i="17"/>
  <c r="F64" i="17"/>
  <c r="F63" i="17"/>
  <c r="F62" i="17"/>
  <c r="F61" i="17"/>
  <c r="F60" i="17"/>
  <c r="F59" i="17"/>
  <c r="F58" i="17"/>
  <c r="F57" i="17"/>
  <c r="F56" i="17"/>
  <c r="F55" i="17"/>
  <c r="F54" i="17"/>
  <c r="F53" i="17"/>
  <c r="F52" i="17"/>
  <c r="F51" i="17"/>
  <c r="F50" i="17"/>
  <c r="F49" i="17"/>
  <c r="F48" i="17"/>
  <c r="F47" i="17"/>
  <c r="F46" i="17"/>
  <c r="F45" i="17"/>
  <c r="F44" i="17"/>
  <c r="F43" i="17"/>
  <c r="F42" i="17"/>
  <c r="F41" i="17"/>
  <c r="F40" i="17"/>
  <c r="F39" i="17"/>
  <c r="F38" i="17"/>
  <c r="F37" i="17"/>
  <c r="F36" i="17"/>
  <c r="F35" i="17"/>
  <c r="F34" i="17"/>
  <c r="F33" i="17"/>
  <c r="F32" i="17"/>
  <c r="F31" i="17"/>
  <c r="F30" i="17"/>
  <c r="F29" i="17"/>
  <c r="F28" i="17"/>
  <c r="F27" i="17"/>
  <c r="F26" i="17"/>
  <c r="F25" i="17"/>
  <c r="F24" i="17"/>
  <c r="H6" i="17" s="1"/>
  <c r="O12" i="27" l="1"/>
  <c r="B35" i="22"/>
  <c r="B40" i="22" s="1"/>
  <c r="B41" i="22" s="1"/>
  <c r="O7" i="25"/>
  <c r="B23" i="22"/>
  <c r="B39" i="16"/>
  <c r="B34" i="16"/>
  <c r="H19" i="16"/>
  <c r="B39" i="15"/>
  <c r="B34" i="15"/>
  <c r="B30" i="15"/>
  <c r="B23" i="15"/>
  <c r="I19" i="15"/>
  <c r="B16" i="15" s="1"/>
  <c r="H19" i="15"/>
  <c r="F200" i="11"/>
  <c r="F198" i="11"/>
  <c r="F197" i="11"/>
  <c r="F196" i="11"/>
  <c r="F195" i="11"/>
  <c r="F194" i="11"/>
  <c r="F193" i="11"/>
  <c r="F192" i="11"/>
  <c r="F191" i="11"/>
  <c r="F190" i="11"/>
  <c r="F189" i="11"/>
  <c r="F188" i="11"/>
  <c r="F187" i="11"/>
  <c r="F186" i="11"/>
  <c r="F185" i="11"/>
  <c r="F184" i="11"/>
  <c r="F183" i="11"/>
  <c r="F182" i="11"/>
  <c r="F181" i="11"/>
  <c r="F180" i="11"/>
  <c r="F179" i="11"/>
  <c r="F178" i="11"/>
  <c r="F177" i="11"/>
  <c r="F176" i="11"/>
  <c r="F175" i="11"/>
  <c r="F174" i="11"/>
  <c r="F173" i="11"/>
  <c r="F172" i="11"/>
  <c r="F171" i="11"/>
  <c r="F170" i="11"/>
  <c r="F169" i="11"/>
  <c r="F168" i="11"/>
  <c r="F167" i="11"/>
  <c r="F166" i="11"/>
  <c r="F165" i="11"/>
  <c r="F164" i="11"/>
  <c r="F163" i="11"/>
  <c r="F162" i="11"/>
  <c r="F161" i="11"/>
  <c r="F160" i="11"/>
  <c r="F159" i="11"/>
  <c r="F158" i="11"/>
  <c r="F157" i="11"/>
  <c r="F156" i="11"/>
  <c r="F155" i="11"/>
  <c r="F154" i="11"/>
  <c r="F153" i="11"/>
  <c r="F152" i="11"/>
  <c r="F151" i="11"/>
  <c r="F150" i="11"/>
  <c r="F149" i="11"/>
  <c r="F148" i="11"/>
  <c r="F147" i="11"/>
  <c r="F146" i="11"/>
  <c r="F145" i="11"/>
  <c r="F144" i="11"/>
  <c r="F143" i="11"/>
  <c r="F142" i="11"/>
  <c r="F141" i="11"/>
  <c r="F140" i="11"/>
  <c r="F139" i="11"/>
  <c r="F138" i="11"/>
  <c r="F137" i="11"/>
  <c r="F136" i="11"/>
  <c r="F134" i="11"/>
  <c r="F133" i="11"/>
  <c r="F132" i="11"/>
  <c r="F131" i="11"/>
  <c r="F130" i="11"/>
  <c r="F129" i="11"/>
  <c r="F128" i="11"/>
  <c r="F127" i="11"/>
  <c r="F126" i="11"/>
  <c r="F125" i="11"/>
  <c r="F124" i="11"/>
  <c r="F123" i="11"/>
  <c r="F122" i="11"/>
  <c r="F121" i="11"/>
  <c r="F120" i="11"/>
  <c r="F119" i="11"/>
  <c r="F118" i="11"/>
  <c r="F117" i="11"/>
  <c r="F116" i="11"/>
  <c r="F115" i="11"/>
  <c r="F114" i="11"/>
  <c r="F113" i="11"/>
  <c r="F112" i="11"/>
  <c r="F111" i="11"/>
  <c r="F110" i="11"/>
  <c r="F109" i="11"/>
  <c r="F108" i="11"/>
  <c r="F107" i="11"/>
  <c r="F106" i="11"/>
  <c r="F105" i="11"/>
  <c r="F104" i="11"/>
  <c r="F103" i="11"/>
  <c r="F102" i="11"/>
  <c r="F101" i="11"/>
  <c r="F100" i="11"/>
  <c r="F99" i="11"/>
  <c r="F98" i="11"/>
  <c r="F97" i="11"/>
  <c r="F96" i="11"/>
  <c r="F95" i="11"/>
  <c r="F94" i="11"/>
  <c r="F93" i="11"/>
  <c r="F92" i="11"/>
  <c r="F91" i="11"/>
  <c r="F90" i="11"/>
  <c r="F89" i="11"/>
  <c r="F88" i="11"/>
  <c r="F87" i="11"/>
  <c r="F86" i="11"/>
  <c r="F85" i="11"/>
  <c r="F84" i="11"/>
  <c r="F83" i="11"/>
  <c r="F82" i="11"/>
  <c r="F81" i="11"/>
  <c r="F80" i="11"/>
  <c r="F79" i="11"/>
  <c r="F78" i="11"/>
  <c r="F77" i="11"/>
  <c r="F76" i="11"/>
  <c r="F75" i="11"/>
  <c r="F74" i="11"/>
  <c r="F73" i="11"/>
  <c r="F72" i="11"/>
  <c r="F71" i="11"/>
  <c r="F70" i="11"/>
  <c r="F69" i="11"/>
  <c r="F68" i="11"/>
  <c r="F67" i="11"/>
  <c r="F66" i="11"/>
  <c r="F65" i="11"/>
  <c r="F64" i="11"/>
  <c r="F63" i="11"/>
  <c r="F62" i="11"/>
  <c r="F61" i="11"/>
  <c r="F60" i="11"/>
  <c r="F59" i="11"/>
  <c r="F58" i="11"/>
  <c r="F57" i="11"/>
  <c r="F56" i="11"/>
  <c r="F55" i="11"/>
  <c r="F54" i="11"/>
  <c r="F53" i="11"/>
  <c r="F52" i="11"/>
  <c r="F51" i="11"/>
  <c r="F50" i="11"/>
  <c r="F49" i="11"/>
  <c r="F48" i="11"/>
  <c r="F47" i="11"/>
  <c r="F46" i="11"/>
  <c r="F45" i="11"/>
  <c r="F44" i="11"/>
  <c r="F43" i="11"/>
  <c r="F42" i="11"/>
  <c r="F41" i="11"/>
  <c r="F40" i="11"/>
  <c r="F39" i="11"/>
  <c r="F38" i="11"/>
  <c r="F37" i="11"/>
  <c r="F36" i="11"/>
  <c r="F35" i="11"/>
  <c r="F34" i="11"/>
  <c r="F33" i="11"/>
  <c r="F32" i="11"/>
  <c r="F31" i="11"/>
  <c r="F30" i="11"/>
  <c r="F29" i="11"/>
  <c r="F28" i="11"/>
  <c r="F27" i="11"/>
  <c r="F26" i="11"/>
  <c r="F25" i="11"/>
  <c r="F24" i="11"/>
  <c r="H6" i="11"/>
  <c r="B24" i="16" l="1"/>
  <c r="B40" i="16"/>
  <c r="B35" i="15"/>
  <c r="B40" i="15" s="1"/>
  <c r="B24" i="15"/>
  <c r="B41" i="16" l="1"/>
  <c r="B12" i="13" l="1"/>
  <c r="G11" i="13"/>
  <c r="G9" i="13"/>
  <c r="M20" i="10"/>
  <c r="N20" i="10" s="1"/>
  <c r="O20" i="10" s="1"/>
  <c r="M19" i="10"/>
  <c r="N19" i="10" s="1"/>
  <c r="O19" i="10" s="1"/>
  <c r="M18" i="10"/>
  <c r="N18" i="10" s="1"/>
  <c r="O18" i="10" s="1"/>
  <c r="O21" i="10" s="1"/>
  <c r="H14" i="10"/>
  <c r="M9" i="10"/>
  <c r="N9" i="10" s="1"/>
  <c r="O9" i="10" s="1"/>
  <c r="M8" i="10"/>
  <c r="N8" i="10" s="1"/>
  <c r="O8" i="10" s="1"/>
  <c r="M7" i="10"/>
  <c r="N7" i="10" s="1"/>
  <c r="M13" i="10"/>
  <c r="N13" i="10" s="1"/>
  <c r="O13" i="10" s="1"/>
  <c r="M12" i="10"/>
  <c r="N12" i="10" s="1"/>
  <c r="O12" i="10" s="1"/>
  <c r="M11" i="10"/>
  <c r="N11" i="10" s="1"/>
  <c r="O11" i="10" s="1"/>
  <c r="M10" i="10"/>
  <c r="N10" i="10" s="1"/>
  <c r="O10" i="10" s="1"/>
  <c r="I16" i="5"/>
  <c r="B12" i="5"/>
  <c r="I17" i="5" a="1"/>
  <c r="I17" i="5" s="1"/>
  <c r="I18" i="5" s="1"/>
  <c r="G12" i="8"/>
  <c r="G9" i="8"/>
  <c r="B12" i="8"/>
  <c r="G11" i="8"/>
  <c r="F202" i="7"/>
  <c r="F200" i="7"/>
  <c r="F199" i="7"/>
  <c r="F198" i="7"/>
  <c r="F197" i="7"/>
  <c r="F196" i="7"/>
  <c r="F195" i="7"/>
  <c r="F194" i="7"/>
  <c r="F193" i="7"/>
  <c r="F192" i="7"/>
  <c r="F191" i="7"/>
  <c r="F190" i="7"/>
  <c r="F189" i="7"/>
  <c r="F188" i="7"/>
  <c r="F187" i="7"/>
  <c r="F186" i="7"/>
  <c r="F185" i="7"/>
  <c r="F184" i="7"/>
  <c r="F183" i="7"/>
  <c r="F182" i="7"/>
  <c r="F181" i="7"/>
  <c r="F180" i="7"/>
  <c r="F179" i="7"/>
  <c r="F178" i="7"/>
  <c r="F177" i="7"/>
  <c r="F176" i="7"/>
  <c r="F175" i="7"/>
  <c r="F174" i="7"/>
  <c r="F173" i="7"/>
  <c r="F172" i="7"/>
  <c r="F171" i="7"/>
  <c r="F170" i="7"/>
  <c r="F169" i="7"/>
  <c r="F168" i="7"/>
  <c r="F167" i="7"/>
  <c r="F166" i="7"/>
  <c r="F165" i="7"/>
  <c r="F164" i="7"/>
  <c r="F163" i="7"/>
  <c r="F162" i="7"/>
  <c r="F161" i="7"/>
  <c r="F160" i="7"/>
  <c r="F159" i="7"/>
  <c r="F158" i="7"/>
  <c r="F157" i="7"/>
  <c r="F156" i="7"/>
  <c r="F155" i="7"/>
  <c r="F154" i="7"/>
  <c r="F153" i="7"/>
  <c r="F152" i="7"/>
  <c r="F151" i="7"/>
  <c r="F150" i="7"/>
  <c r="F148" i="7"/>
  <c r="F147" i="7"/>
  <c r="F146" i="7"/>
  <c r="F145" i="7"/>
  <c r="F144" i="7"/>
  <c r="F143" i="7"/>
  <c r="F142" i="7"/>
  <c r="F141" i="7"/>
  <c r="F140" i="7"/>
  <c r="F139" i="7"/>
  <c r="F138" i="7"/>
  <c r="F137" i="7"/>
  <c r="F136" i="7"/>
  <c r="F135" i="7"/>
  <c r="F134" i="7"/>
  <c r="F133" i="7"/>
  <c r="F132" i="7"/>
  <c r="F131" i="7"/>
  <c r="F130" i="7"/>
  <c r="F129" i="7"/>
  <c r="F128" i="7"/>
  <c r="F127" i="7"/>
  <c r="F126" i="7"/>
  <c r="F125" i="7"/>
  <c r="F124" i="7"/>
  <c r="F123" i="7"/>
  <c r="F122" i="7"/>
  <c r="F121" i="7"/>
  <c r="F120" i="7"/>
  <c r="F119" i="7"/>
  <c r="F118" i="7"/>
  <c r="F117" i="7"/>
  <c r="F116" i="7"/>
  <c r="F115" i="7"/>
  <c r="F114" i="7"/>
  <c r="F113" i="7"/>
  <c r="F112" i="7"/>
  <c r="F111" i="7"/>
  <c r="F110" i="7"/>
  <c r="F109" i="7"/>
  <c r="F108" i="7"/>
  <c r="F107" i="7"/>
  <c r="F106" i="7"/>
  <c r="F105" i="7"/>
  <c r="F104" i="7"/>
  <c r="F103" i="7"/>
  <c r="F102" i="7"/>
  <c r="F101" i="7"/>
  <c r="F100" i="7"/>
  <c r="F99" i="7"/>
  <c r="F98" i="7"/>
  <c r="F97" i="7"/>
  <c r="F96" i="7"/>
  <c r="F95" i="7"/>
  <c r="F94" i="7"/>
  <c r="F93" i="7"/>
  <c r="F92" i="7"/>
  <c r="F91" i="7"/>
  <c r="F90" i="7"/>
  <c r="F89" i="7"/>
  <c r="F88" i="7"/>
  <c r="F87" i="7"/>
  <c r="F86" i="7"/>
  <c r="F85" i="7"/>
  <c r="F84" i="7"/>
  <c r="F83" i="7"/>
  <c r="F82" i="7"/>
  <c r="F81" i="7"/>
  <c r="F80" i="7"/>
  <c r="F79" i="7"/>
  <c r="F78" i="7"/>
  <c r="F77" i="7"/>
  <c r="F76" i="7"/>
  <c r="F75" i="7"/>
  <c r="F74" i="7"/>
  <c r="F73" i="7"/>
  <c r="F72" i="7"/>
  <c r="F71" i="7"/>
  <c r="F70" i="7"/>
  <c r="F69" i="7"/>
  <c r="F68" i="7"/>
  <c r="F67" i="7"/>
  <c r="F66" i="7"/>
  <c r="F65" i="7"/>
  <c r="F64" i="7"/>
  <c r="F63" i="7"/>
  <c r="F62" i="7"/>
  <c r="F61" i="7"/>
  <c r="F60" i="7"/>
  <c r="F59" i="7"/>
  <c r="F58" i="7"/>
  <c r="F57" i="7"/>
  <c r="F56" i="7"/>
  <c r="F55" i="7"/>
  <c r="F54" i="7"/>
  <c r="F53" i="7"/>
  <c r="F52" i="7"/>
  <c r="F51" i="7"/>
  <c r="F50" i="7"/>
  <c r="F49" i="7"/>
  <c r="F48" i="7"/>
  <c r="F47" i="7"/>
  <c r="F46" i="7"/>
  <c r="F45" i="7"/>
  <c r="F44" i="7"/>
  <c r="F43" i="7"/>
  <c r="F42" i="7"/>
  <c r="F41" i="7"/>
  <c r="F40" i="7"/>
  <c r="F39" i="7"/>
  <c r="F38" i="7"/>
  <c r="F37" i="7"/>
  <c r="F36" i="7"/>
  <c r="F35" i="7"/>
  <c r="F34" i="7"/>
  <c r="F33" i="7"/>
  <c r="F32" i="7"/>
  <c r="F31" i="7"/>
  <c r="F30" i="7"/>
  <c r="F29" i="7"/>
  <c r="F28" i="7"/>
  <c r="F27" i="7"/>
  <c r="F26" i="7"/>
  <c r="F25" i="7"/>
  <c r="F24" i="7"/>
  <c r="H6" i="7"/>
  <c r="G12" i="13" l="1"/>
  <c r="N14" i="10"/>
  <c r="O7" i="10"/>
  <c r="O14" i="10" s="1"/>
  <c r="O14" i="6"/>
  <c r="N14" i="6"/>
  <c r="H14" i="6" l="1"/>
  <c r="M13" i="6"/>
  <c r="N13" i="6" s="1"/>
  <c r="O13" i="6" s="1"/>
  <c r="N12" i="6"/>
  <c r="O12" i="6" s="1"/>
  <c r="M12" i="6"/>
  <c r="M11" i="6"/>
  <c r="N11" i="6" s="1"/>
  <c r="O11" i="6" s="1"/>
  <c r="M10" i="6"/>
  <c r="N10" i="6" s="1"/>
  <c r="O10" i="6" s="1"/>
  <c r="M9" i="6"/>
  <c r="N9" i="6" s="1"/>
  <c r="O9" i="6" s="1"/>
  <c r="N8" i="6"/>
  <c r="O8" i="6" s="1"/>
  <c r="M8" i="6"/>
  <c r="M7" i="6"/>
  <c r="N7" i="6" s="1"/>
  <c r="B39" i="5"/>
  <c r="B34" i="5"/>
  <c r="B30" i="5"/>
  <c r="B23" i="5"/>
  <c r="H18" i="5"/>
  <c r="B16" i="5"/>
  <c r="B40" i="1"/>
  <c r="B35" i="1"/>
  <c r="B24" i="1"/>
  <c r="B34" i="1"/>
  <c r="I17" i="1"/>
  <c r="I18" i="1" s="1"/>
  <c r="B15" i="1" s="1"/>
  <c r="H18" i="1"/>
  <c r="B12" i="1"/>
  <c r="B11" i="1"/>
  <c r="A9" i="4"/>
  <c r="F9" i="4"/>
  <c r="F183" i="3"/>
  <c r="F180" i="3"/>
  <c r="F179" i="3"/>
  <c r="F178" i="3"/>
  <c r="F177" i="3"/>
  <c r="F176" i="3"/>
  <c r="F175" i="3"/>
  <c r="F174" i="3"/>
  <c r="F173" i="3"/>
  <c r="F172" i="3"/>
  <c r="F171" i="3"/>
  <c r="F170" i="3"/>
  <c r="F169" i="3"/>
  <c r="F168" i="3"/>
  <c r="F167" i="3"/>
  <c r="F166" i="3"/>
  <c r="F165" i="3"/>
  <c r="F164" i="3"/>
  <c r="F163" i="3"/>
  <c r="F162" i="3"/>
  <c r="F161" i="3"/>
  <c r="F160" i="3"/>
  <c r="F159" i="3"/>
  <c r="F158" i="3"/>
  <c r="D158" i="3"/>
  <c r="F157" i="3"/>
  <c r="F156" i="3"/>
  <c r="D156" i="3"/>
  <c r="F155" i="3"/>
  <c r="D155" i="3"/>
  <c r="F154" i="3"/>
  <c r="D154" i="3"/>
  <c r="F153" i="3"/>
  <c r="D153" i="3"/>
  <c r="F152" i="3"/>
  <c r="D152" i="3"/>
  <c r="F151" i="3"/>
  <c r="D151" i="3"/>
  <c r="F150" i="3"/>
  <c r="D150" i="3"/>
  <c r="F149" i="3"/>
  <c r="F148" i="3"/>
  <c r="D148" i="3"/>
  <c r="F147" i="3"/>
  <c r="D147" i="3"/>
  <c r="F146" i="3"/>
  <c r="D146" i="3"/>
  <c r="F145" i="3"/>
  <c r="D145" i="3"/>
  <c r="F144" i="3"/>
  <c r="D144" i="3"/>
  <c r="F143" i="3"/>
  <c r="D143" i="3"/>
  <c r="F142" i="3"/>
  <c r="D142" i="3"/>
  <c r="F141" i="3"/>
  <c r="D141" i="3"/>
  <c r="F140" i="3"/>
  <c r="D140" i="3"/>
  <c r="F139" i="3"/>
  <c r="D139" i="3"/>
  <c r="F138" i="3"/>
  <c r="D138" i="3"/>
  <c r="F137" i="3"/>
  <c r="D137" i="3"/>
  <c r="F136" i="3"/>
  <c r="D136" i="3"/>
  <c r="F135" i="3"/>
  <c r="D135" i="3"/>
  <c r="F134" i="3"/>
  <c r="D134" i="3"/>
  <c r="F133" i="3"/>
  <c r="D133" i="3"/>
  <c r="F132" i="3"/>
  <c r="D132" i="3"/>
  <c r="F131" i="3"/>
  <c r="D131" i="3"/>
  <c r="F130" i="3"/>
  <c r="D130" i="3"/>
  <c r="F129" i="3"/>
  <c r="D129" i="3"/>
  <c r="F128" i="3"/>
  <c r="D128" i="3"/>
  <c r="F127" i="3"/>
  <c r="D127" i="3"/>
  <c r="F126" i="3"/>
  <c r="D126" i="3"/>
  <c r="F125" i="3"/>
  <c r="D125" i="3"/>
  <c r="F124" i="3"/>
  <c r="D124" i="3"/>
  <c r="F123" i="3"/>
  <c r="D123" i="3"/>
  <c r="F122" i="3"/>
  <c r="D122" i="3"/>
  <c r="F121" i="3"/>
  <c r="D121" i="3"/>
  <c r="F120" i="3"/>
  <c r="D120" i="3"/>
  <c r="F119" i="3"/>
  <c r="D119" i="3"/>
  <c r="F118" i="3"/>
  <c r="D118" i="3"/>
  <c r="F117" i="3"/>
  <c r="D117" i="3"/>
  <c r="F116" i="3"/>
  <c r="D116" i="3"/>
  <c r="F115" i="3"/>
  <c r="D115" i="3"/>
  <c r="F114" i="3"/>
  <c r="D114" i="3"/>
  <c r="F113" i="3"/>
  <c r="D113" i="3"/>
  <c r="F112" i="3"/>
  <c r="D112" i="3"/>
  <c r="F111" i="3"/>
  <c r="D111" i="3"/>
  <c r="F110" i="3"/>
  <c r="D110" i="3"/>
  <c r="F109" i="3"/>
  <c r="D109" i="3"/>
  <c r="F108" i="3"/>
  <c r="D108" i="3"/>
  <c r="F107" i="3"/>
  <c r="D107" i="3"/>
  <c r="F106" i="3"/>
  <c r="D106" i="3"/>
  <c r="F105" i="3"/>
  <c r="D105" i="3"/>
  <c r="F104" i="3"/>
  <c r="D104" i="3"/>
  <c r="F103" i="3"/>
  <c r="D103" i="3"/>
  <c r="F102" i="3"/>
  <c r="D102" i="3"/>
  <c r="F101" i="3"/>
  <c r="D101" i="3"/>
  <c r="F100" i="3"/>
  <c r="D100" i="3"/>
  <c r="F99" i="3"/>
  <c r="D99" i="3"/>
  <c r="F98" i="3"/>
  <c r="D98" i="3"/>
  <c r="F97" i="3"/>
  <c r="D97" i="3"/>
  <c r="F96" i="3"/>
  <c r="D96" i="3"/>
  <c r="F95" i="3"/>
  <c r="D95" i="3"/>
  <c r="F94" i="3"/>
  <c r="D94" i="3"/>
  <c r="F93" i="3"/>
  <c r="D93" i="3"/>
  <c r="F92" i="3"/>
  <c r="D92" i="3"/>
  <c r="F91" i="3"/>
  <c r="D91" i="3"/>
  <c r="F90" i="3"/>
  <c r="D90" i="3"/>
  <c r="F89" i="3"/>
  <c r="D89" i="3"/>
  <c r="F88" i="3"/>
  <c r="D88" i="3"/>
  <c r="F87" i="3"/>
  <c r="D87" i="3"/>
  <c r="F86" i="3"/>
  <c r="D86" i="3"/>
  <c r="F85" i="3"/>
  <c r="D85" i="3"/>
  <c r="F84" i="3"/>
  <c r="D84" i="3"/>
  <c r="F83" i="3"/>
  <c r="D83" i="3"/>
  <c r="F82" i="3"/>
  <c r="D82" i="3"/>
  <c r="F81" i="3"/>
  <c r="D81" i="3"/>
  <c r="F80" i="3"/>
  <c r="D80" i="3"/>
  <c r="F79" i="3"/>
  <c r="D79" i="3"/>
  <c r="F78" i="3"/>
  <c r="D78" i="3"/>
  <c r="F77" i="3"/>
  <c r="D77" i="3"/>
  <c r="F76" i="3"/>
  <c r="D76" i="3"/>
  <c r="F75" i="3"/>
  <c r="D75" i="3"/>
  <c r="F74" i="3"/>
  <c r="D74" i="3"/>
  <c r="F73" i="3"/>
  <c r="D73" i="3"/>
  <c r="F72" i="3"/>
  <c r="D72" i="3"/>
  <c r="F71" i="3"/>
  <c r="D71" i="3"/>
  <c r="F70" i="3"/>
  <c r="D70" i="3"/>
  <c r="F69" i="3"/>
  <c r="D69" i="3"/>
  <c r="F68" i="3"/>
  <c r="D68" i="3"/>
  <c r="F67" i="3"/>
  <c r="D67" i="3"/>
  <c r="F66" i="3"/>
  <c r="D66" i="3"/>
  <c r="F65" i="3"/>
  <c r="D65" i="3"/>
  <c r="F64" i="3"/>
  <c r="D64" i="3"/>
  <c r="F63" i="3"/>
  <c r="D63" i="3"/>
  <c r="F62" i="3"/>
  <c r="D62" i="3"/>
  <c r="F61" i="3"/>
  <c r="D61" i="3"/>
  <c r="F60" i="3"/>
  <c r="D60" i="3"/>
  <c r="F59" i="3"/>
  <c r="D59" i="3"/>
  <c r="F58" i="3"/>
  <c r="D58" i="3"/>
  <c r="F57" i="3"/>
  <c r="D57" i="3"/>
  <c r="F56" i="3"/>
  <c r="D56" i="3"/>
  <c r="F55" i="3"/>
  <c r="D55" i="3"/>
  <c r="F54" i="3"/>
  <c r="D54" i="3"/>
  <c r="F53" i="3"/>
  <c r="D53" i="3"/>
  <c r="F52" i="3"/>
  <c r="D52" i="3"/>
  <c r="F51" i="3"/>
  <c r="D51" i="3"/>
  <c r="F50" i="3"/>
  <c r="D50" i="3"/>
  <c r="F49" i="3"/>
  <c r="D49" i="3"/>
  <c r="F48" i="3"/>
  <c r="D48" i="3"/>
  <c r="F47" i="3"/>
  <c r="D47" i="3"/>
  <c r="F46" i="3"/>
  <c r="D46" i="3"/>
  <c r="F45" i="3"/>
  <c r="D45" i="3"/>
  <c r="F44" i="3"/>
  <c r="D44" i="3"/>
  <c r="F43" i="3"/>
  <c r="D43" i="3"/>
  <c r="F42" i="3"/>
  <c r="D42" i="3"/>
  <c r="F41" i="3"/>
  <c r="D41" i="3"/>
  <c r="F40" i="3"/>
  <c r="D40" i="3"/>
  <c r="F39" i="3"/>
  <c r="D39" i="3"/>
  <c r="F38" i="3"/>
  <c r="D38" i="3"/>
  <c r="F37" i="3"/>
  <c r="D37" i="3"/>
  <c r="F36" i="3"/>
  <c r="D36" i="3"/>
  <c r="F35" i="3"/>
  <c r="D35" i="3"/>
  <c r="F34" i="3"/>
  <c r="D34" i="3"/>
  <c r="F33" i="3"/>
  <c r="D33" i="3"/>
  <c r="F32" i="3"/>
  <c r="D32" i="3"/>
  <c r="F31" i="3"/>
  <c r="D31" i="3"/>
  <c r="F30" i="3"/>
  <c r="D30" i="3"/>
  <c r="F29" i="3"/>
  <c r="D29" i="3"/>
  <c r="F28" i="3"/>
  <c r="D28" i="3"/>
  <c r="F27" i="3"/>
  <c r="D27" i="3"/>
  <c r="F26" i="3"/>
  <c r="D26" i="3"/>
  <c r="F25" i="3"/>
  <c r="H6" i="3" s="1"/>
  <c r="D25" i="3"/>
  <c r="D24" i="3"/>
  <c r="D23" i="3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B35" i="5" l="1"/>
  <c r="B40" i="5" s="1"/>
  <c r="O7" i="6"/>
  <c r="B24" i="5"/>
  <c r="H14" i="2"/>
  <c r="N13" i="2"/>
  <c r="O13" i="2" s="1"/>
  <c r="M13" i="2"/>
  <c r="N12" i="2"/>
  <c r="O12" i="2" s="1"/>
  <c r="M12" i="2"/>
  <c r="M11" i="2"/>
  <c r="N11" i="2" s="1"/>
  <c r="O11" i="2" s="1"/>
  <c r="M10" i="2"/>
  <c r="N10" i="2" s="1"/>
  <c r="O10" i="2" s="1"/>
  <c r="N9" i="2"/>
  <c r="O9" i="2" s="1"/>
  <c r="M9" i="2"/>
  <c r="N8" i="2"/>
  <c r="O8" i="2" s="1"/>
  <c r="M8" i="2"/>
  <c r="M7" i="2"/>
  <c r="N7" i="2" s="1"/>
  <c r="B41" i="5" l="1"/>
  <c r="N14" i="2"/>
  <c r="O7" i="2"/>
  <c r="O14" i="2" s="1"/>
  <c r="B39" i="1" l="1"/>
  <c r="B30" i="1"/>
  <c r="B23" i="1"/>
  <c r="B16" i="1"/>
  <c r="B4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<sst xmlns="http://schemas.openxmlformats.org/spreadsheetml/2006/main" count="7122" uniqueCount="389">
  <si>
    <t>MINISTERIO DE RELACIONES EXTERIORES</t>
  </si>
  <si>
    <t>DIRECCIÓN GENERAL DE PASAPORTES</t>
  </si>
  <si>
    <t>DEPARTAMENTO FINANCIERO</t>
  </si>
  <si>
    <t>Balance General</t>
  </si>
  <si>
    <t>(Valores en RD$)</t>
  </si>
  <si>
    <t>ACTIVOS</t>
  </si>
  <si>
    <t>Activos Corrientes</t>
  </si>
  <si>
    <t xml:space="preserve">Efectivo </t>
  </si>
  <si>
    <t>Cuentas por cobrar</t>
  </si>
  <si>
    <t>Inventario</t>
  </si>
  <si>
    <t>Pagos anticipados</t>
  </si>
  <si>
    <t>Bienes de uso neto</t>
  </si>
  <si>
    <t>TOTAL ACTIVOS CORRIENTES</t>
  </si>
  <si>
    <t>ACTIVOS NO CORRIENTES</t>
  </si>
  <si>
    <t>Propiedad Planta y Equipo</t>
  </si>
  <si>
    <t xml:space="preserve">Depreciación Propiedad Planta y Equipo </t>
  </si>
  <si>
    <t>Bienes Intangibles</t>
  </si>
  <si>
    <t>Depreciación bienes intangibles</t>
  </si>
  <si>
    <t>TOTAL ACTIVOS NO CORRIENTES</t>
  </si>
  <si>
    <t>TOTAL DE ACTIVOS</t>
  </si>
  <si>
    <t>PASIVOS</t>
  </si>
  <si>
    <t>Pasivos Corrientes</t>
  </si>
  <si>
    <t>Retenciones por pagar</t>
  </si>
  <si>
    <t>Cuentas por pagar a corto plazo</t>
  </si>
  <si>
    <t>TOTAL PASIVOS CORRIENTES</t>
  </si>
  <si>
    <t>Pasivos a largo plazo</t>
  </si>
  <si>
    <t>Cuentas por pagar a larzo plazo</t>
  </si>
  <si>
    <t>TOTAL PASIVOS A LARGO PLAZO</t>
  </si>
  <si>
    <t>TOTAL PASIVOS</t>
  </si>
  <si>
    <t>ACTIVOS NETOS/PATRIMONIO</t>
  </si>
  <si>
    <t xml:space="preserve">Activos netos/Patrimonio </t>
  </si>
  <si>
    <t>TOTAL PATRIMONIO NETO</t>
  </si>
  <si>
    <t>TOTAL PASIVO Y PATRIMONIO</t>
  </si>
  <si>
    <t>Preparado por:</t>
  </si>
  <si>
    <t>Revisado por:</t>
  </si>
  <si>
    <t>Lic. Dayrobi Ozoria Medina</t>
  </si>
  <si>
    <t>Lic. Dagoberto Ovalles Mordan</t>
  </si>
  <si>
    <t>Enc. Division Contabilidad</t>
  </si>
  <si>
    <t>Departamento Financiero</t>
  </si>
  <si>
    <t>Autorizado por:</t>
  </si>
  <si>
    <t>Lic. Victor Vasquez Ignacio</t>
  </si>
  <si>
    <t>Director Administrativo Financiero</t>
  </si>
  <si>
    <t>Al 31 de Enero del 2025</t>
  </si>
  <si>
    <t>DIRECCION GENERAL DE PASAPORTES</t>
  </si>
  <si>
    <t>Division de Contabilidad</t>
  </si>
  <si>
    <t>FECHA DE PAGO</t>
  </si>
  <si>
    <t>LIBRAMIENTO</t>
  </si>
  <si>
    <t>PROOVEEDOR</t>
  </si>
  <si>
    <t>CONCEPTO</t>
  </si>
  <si>
    <t>MONTO</t>
  </si>
  <si>
    <t>VIGENCIA</t>
  </si>
  <si>
    <t>MESES</t>
  </si>
  <si>
    <t>TRANSCURRIDO</t>
  </si>
  <si>
    <t>AMORTIZACION MENSUAL</t>
  </si>
  <si>
    <t>AMORTIZACION ACUMULADA</t>
  </si>
  <si>
    <t>PRIMA VIGENTE</t>
  </si>
  <si>
    <t>18/03/2024</t>
  </si>
  <si>
    <t>SEGUROS RESERVAS SA</t>
  </si>
  <si>
    <t>RESPONSABILIDAD CIVIL DE EXCESO Y EXTRACONTRACTUAL, SEGURO DE INCENDIO Y LINEAS ALIADAS</t>
  </si>
  <si>
    <t>DESDE 27/03/2024 HASTA 27/03/2025</t>
  </si>
  <si>
    <t>26/06/2024</t>
  </si>
  <si>
    <t>INCLUSION DE 3 CAMIONETAS A SEGURO VEHICULAR</t>
  </si>
  <si>
    <t>DESDE 03/05/2024 HASTA 03/09/2024</t>
  </si>
  <si>
    <t>INCLUSION DE 2 AUTOBUSES A SEGURO VEHICULAR</t>
  </si>
  <si>
    <t>DESDE 09/08/2024 HASTA 03/09/2024</t>
  </si>
  <si>
    <t>30/09/2024</t>
  </si>
  <si>
    <t>PAGO DE RENOVACION DE SEGURO FLOTILLA VEHICULAR</t>
  </si>
  <si>
    <t>DESDE 03/09/2024 HASTA 03/09/2025</t>
  </si>
  <si>
    <t>TOTAL</t>
  </si>
  <si>
    <t>Encargada de Contabilidad</t>
  </si>
  <si>
    <t>Encargado Departamento Financiero</t>
  </si>
  <si>
    <t>Direccion General de Pasaportes</t>
  </si>
  <si>
    <t>Division de Control de Especies Timbradas</t>
  </si>
  <si>
    <t>Reporte de Inventario al 31 de Enero del 2025</t>
  </si>
  <si>
    <t>Numeracion de Libretas</t>
  </si>
  <si>
    <t>Localidades</t>
  </si>
  <si>
    <t>Cantidad</t>
  </si>
  <si>
    <t>Resume inventario Final enero 2025</t>
  </si>
  <si>
    <t>Desde</t>
  </si>
  <si>
    <t>Hasta</t>
  </si>
  <si>
    <t>OPP</t>
  </si>
  <si>
    <t>Consulados</t>
  </si>
  <si>
    <t>Unds Libretas</t>
  </si>
  <si>
    <t>Producto</t>
  </si>
  <si>
    <t>Comentario</t>
  </si>
  <si>
    <t>Etiquetas de fila</t>
  </si>
  <si>
    <t>Suma de Unds Libretas</t>
  </si>
  <si>
    <t>Amberes</t>
  </si>
  <si>
    <t>N/C</t>
  </si>
  <si>
    <t>Boveda Barahona</t>
  </si>
  <si>
    <t>Argentina</t>
  </si>
  <si>
    <t>Boveda D. N.</t>
  </si>
  <si>
    <t>Aruba</t>
  </si>
  <si>
    <t>Nueva York</t>
  </si>
  <si>
    <t>Chicago</t>
  </si>
  <si>
    <t>Conectado pero no se visualiza en el sistema</t>
  </si>
  <si>
    <t>Miami</t>
  </si>
  <si>
    <t>Colombia</t>
  </si>
  <si>
    <t>Distrito Nac.(Sede Central)</t>
  </si>
  <si>
    <t>Curazao</t>
  </si>
  <si>
    <t>Orlando</t>
  </si>
  <si>
    <t>Islas Canarias</t>
  </si>
  <si>
    <t>Puerto Rico</t>
  </si>
  <si>
    <t>Los Angeles</t>
  </si>
  <si>
    <t>La Vega</t>
  </si>
  <si>
    <t>Marsella</t>
  </si>
  <si>
    <t>Zona Oriental</t>
  </si>
  <si>
    <t>Mexico</t>
  </si>
  <si>
    <t>Boston</t>
  </si>
  <si>
    <t>Montreal</t>
  </si>
  <si>
    <t>Punto Gob DN</t>
  </si>
  <si>
    <t>Saint Marteen</t>
  </si>
  <si>
    <t>Bonao</t>
  </si>
  <si>
    <t>Toronto</t>
  </si>
  <si>
    <t>Higuey</t>
  </si>
  <si>
    <t>Trinidad y Tobago</t>
  </si>
  <si>
    <t>San Francisco</t>
  </si>
  <si>
    <t>Valencia</t>
  </si>
  <si>
    <t>Nagua</t>
  </si>
  <si>
    <t>Washington</t>
  </si>
  <si>
    <t>Madrid</t>
  </si>
  <si>
    <t>Zurich</t>
  </si>
  <si>
    <t>Barcelona</t>
  </si>
  <si>
    <t>Guadalupe</t>
  </si>
  <si>
    <t>Libretas Azules</t>
  </si>
  <si>
    <t>Monte Cristi</t>
  </si>
  <si>
    <t>51 Libretas enganchadas</t>
  </si>
  <si>
    <t>Filadelfia (Pensilvania)</t>
  </si>
  <si>
    <t>Azua</t>
  </si>
  <si>
    <t>Santiago</t>
  </si>
  <si>
    <t>New Jersey</t>
  </si>
  <si>
    <t>Genova</t>
  </si>
  <si>
    <t>Barahona</t>
  </si>
  <si>
    <t>San Pedro</t>
  </si>
  <si>
    <t>Parque del Este</t>
  </si>
  <si>
    <t>Milan</t>
  </si>
  <si>
    <t>Panama</t>
  </si>
  <si>
    <t>Puerto Plata</t>
  </si>
  <si>
    <t>Amsterdam</t>
  </si>
  <si>
    <t>New Orleans</t>
  </si>
  <si>
    <t>Hamburgo</t>
  </si>
  <si>
    <t>258 Libretas enganchadas</t>
  </si>
  <si>
    <t>Roma</t>
  </si>
  <si>
    <t>Houston</t>
  </si>
  <si>
    <t>Paris</t>
  </si>
  <si>
    <t>Antigua y Barbuda</t>
  </si>
  <si>
    <t>141 Libretas enganchadas</t>
  </si>
  <si>
    <t>Exterior</t>
  </si>
  <si>
    <t>Chile</t>
  </si>
  <si>
    <t>Libretas asignadas  (Transito en Boveda)</t>
  </si>
  <si>
    <t>Total general</t>
  </si>
  <si>
    <t>14 Libretas enganchadas</t>
  </si>
  <si>
    <t>115 Libretas enganchadas</t>
  </si>
  <si>
    <t>29 Libretas enganchadas</t>
  </si>
  <si>
    <t>22 Libretas enganchadas</t>
  </si>
  <si>
    <t>249 Libretas enganchadas</t>
  </si>
  <si>
    <t>9 Libretas enganchadas</t>
  </si>
  <si>
    <t>Libretas en cancilleria</t>
  </si>
  <si>
    <t>17 Libretas enganchadas</t>
  </si>
  <si>
    <t>08 Libretas enganchadas</t>
  </si>
  <si>
    <t>1 Libretas enganchadas</t>
  </si>
  <si>
    <t>3 libretas enganchadas</t>
  </si>
  <si>
    <t>10 Libretas enganchadas</t>
  </si>
  <si>
    <t>2 Libretas enganchadas</t>
  </si>
  <si>
    <t>8 Libretas enganchadas</t>
  </si>
  <si>
    <t>0000027</t>
  </si>
  <si>
    <t>0000029</t>
  </si>
  <si>
    <t>Libretas refugiados</t>
  </si>
  <si>
    <t>0000032</t>
  </si>
  <si>
    <t>0000040</t>
  </si>
  <si>
    <t>0000041</t>
  </si>
  <si>
    <t>0000100</t>
  </si>
  <si>
    <t>0015001</t>
  </si>
  <si>
    <t>0016900</t>
  </si>
  <si>
    <t>Libretas Diplomaticas</t>
  </si>
  <si>
    <t>0016701</t>
  </si>
  <si>
    <t>Libretas oficiales</t>
  </si>
  <si>
    <t>7374945</t>
  </si>
  <si>
    <t>7381944</t>
  </si>
  <si>
    <t>Libretas Negra</t>
  </si>
  <si>
    <t>Division de Especies Timbradas</t>
  </si>
  <si>
    <t>CANTIDAD DE LIBRETAS AL 31/12/2024</t>
  </si>
  <si>
    <t>PRECIO UNITARIO</t>
  </si>
  <si>
    <t>TOTAL RD$</t>
  </si>
  <si>
    <t>Reporte al 31 de Enero del 2024</t>
  </si>
  <si>
    <t>Amortizacion de seguros (Pagos Anticipados) Enero 2025</t>
  </si>
  <si>
    <t>BIENES EN USO</t>
  </si>
  <si>
    <t>COMBUSTIBLE</t>
  </si>
  <si>
    <t>LIBRETAS</t>
  </si>
  <si>
    <t>Al 28 de Febrero del 2025</t>
  </si>
  <si>
    <t>Amortizacion de seguros (Pagos Anticipados) Febrero 2025</t>
  </si>
  <si>
    <t>CANTIDAD DE LIBRETAS AL 28/02/2025</t>
  </si>
  <si>
    <t>Reporte al 28 de Ferbero del 2025</t>
  </si>
  <si>
    <t>Reporte de Inventario al 28 de Febrero del 2025</t>
  </si>
  <si>
    <t>Resume inventario Final Febrero 2025</t>
  </si>
  <si>
    <t>Boveda Banreservas</t>
  </si>
  <si>
    <t>Milano</t>
  </si>
  <si>
    <t>108 libretas enganchadas</t>
  </si>
  <si>
    <t>Libretas en cancilleria 9/12/2024</t>
  </si>
  <si>
    <t>Libretas en cancilleria 16/12/2024</t>
  </si>
  <si>
    <t>Libretas en cancilleria 30/12/2024</t>
  </si>
  <si>
    <t>Libretas en cancilleria 13/01/2025</t>
  </si>
  <si>
    <t>Libretas en cancilleria 11/02/2025</t>
  </si>
  <si>
    <t>Libretas en cancilleria 31/01/2025</t>
  </si>
  <si>
    <t>Libretas en cancilleria 07/02/2025</t>
  </si>
  <si>
    <t>Libretas en cancilleria 14/02/2025</t>
  </si>
  <si>
    <t>Libretas en Cancilleria 14/02/2025</t>
  </si>
  <si>
    <t>Libretas en cancilleria 20/02/2025</t>
  </si>
  <si>
    <t>Libretas en cancilleria 24/02/2025</t>
  </si>
  <si>
    <t>libretas en Cancilleria 25/02/2025</t>
  </si>
  <si>
    <t>Librtetas enCancilleria 24/02/2025</t>
  </si>
  <si>
    <t>Libretsas en Cancilleria 25/02/2025</t>
  </si>
  <si>
    <t>Libretas en cancilleria 28/02/2025</t>
  </si>
  <si>
    <t>Libretas en Cancilleria 28/02/2025</t>
  </si>
  <si>
    <t>Libretas en Cancielleria 26/02/2024</t>
  </si>
  <si>
    <t>0015301</t>
  </si>
  <si>
    <t>Inventarios</t>
  </si>
  <si>
    <t>Disponibilidad en caja y bancos</t>
  </si>
  <si>
    <t>Aprobado por:</t>
  </si>
  <si>
    <t>Encargada Division Contabilidad</t>
  </si>
  <si>
    <t>Lic. Victor Ismael Vasquez Ignacio</t>
  </si>
  <si>
    <t>CAJA CHICA</t>
  </si>
  <si>
    <t>Al 31 de Marzo del 2025</t>
  </si>
  <si>
    <t>Amortizacion de seguros (Pagos Anticipados) Marzo 2025</t>
  </si>
  <si>
    <t>KATIA</t>
  </si>
  <si>
    <t>31/03/2025</t>
  </si>
  <si>
    <t>SEGURO DE INCENDIO Y LINEAS ALIADAS</t>
  </si>
  <si>
    <t>RESPONSABILIDAD CIVIL DE EXCESO</t>
  </si>
  <si>
    <t>RESPONSABILIDAD CIVIL  EXTRACONTRACTUAL</t>
  </si>
  <si>
    <t>DESDE 27/03/2025 HASTA 27/03/2026</t>
  </si>
  <si>
    <t>TOTAL PRIMA VIGENTE</t>
  </si>
  <si>
    <t>Reporte al 31 de Marzo del 2025</t>
  </si>
  <si>
    <t>Reporte de Inventario al 31 de Marzo del 2025</t>
  </si>
  <si>
    <t>Resume inventario Final Marzo 2025</t>
  </si>
  <si>
    <t>Boveda Banco Popular</t>
  </si>
  <si>
    <t>(en blanco)</t>
  </si>
  <si>
    <t>Libretas en Cancilleria 06/03/2025</t>
  </si>
  <si>
    <t>Libretas en cancilleria 28/03/2025</t>
  </si>
  <si>
    <t>Libretas en Cancilleria 28/03/2025</t>
  </si>
  <si>
    <t>Librtetas enCancilleria 28/03/2025</t>
  </si>
  <si>
    <t>Libretas no incertadas en el sistema debido a problemas con el sistema</t>
  </si>
  <si>
    <t>0015601</t>
  </si>
  <si>
    <t>CANTIDAD DE LIBRETAS AL 31/03/2025</t>
  </si>
  <si>
    <t xml:space="preserve">Lic. Anabelle Contreras </t>
  </si>
  <si>
    <t xml:space="preserve">Tecnico De Contabilidad en Representacion de </t>
  </si>
  <si>
    <t>___________________________________</t>
  </si>
  <si>
    <t>_____________________________________</t>
  </si>
  <si>
    <t>Director Administrativo y  Financiero.</t>
  </si>
  <si>
    <t>Al 31 de Abril del 2025</t>
  </si>
  <si>
    <t>Reporte de Inventario al 30 de Abril del 2025</t>
  </si>
  <si>
    <t>Resume inventario Final Abril 2025</t>
  </si>
  <si>
    <t>New York</t>
  </si>
  <si>
    <t>libretas en transito</t>
  </si>
  <si>
    <t>Frankfurt</t>
  </si>
  <si>
    <t>Reporte al 31 de Abril del 2025</t>
  </si>
  <si>
    <t>Amortizacion de seguros (Pagos Anticipados) Abril 2025</t>
  </si>
  <si>
    <t>Al 31 de Mayo del 2025</t>
  </si>
  <si>
    <t>Reporte de Inventario al 31 de Mayo del 2025</t>
  </si>
  <si>
    <t>Resume inventario Final Mayo 2025</t>
  </si>
  <si>
    <t>Transisto</t>
  </si>
  <si>
    <t>7 Libretas enganchadas</t>
  </si>
  <si>
    <t>285 Libretas enganchadas</t>
  </si>
  <si>
    <t>libretas en transito 2/05/2025</t>
  </si>
  <si>
    <t>libretas en transito 02/05/2025</t>
  </si>
  <si>
    <t>libretas en transito 5/02/2025</t>
  </si>
  <si>
    <t>Libretas en transito 02/05/2025</t>
  </si>
  <si>
    <t>Libretas en Cancilleria 09/05/2025</t>
  </si>
  <si>
    <t>Libretas en transito 09/05/2025</t>
  </si>
  <si>
    <t>Libretas en transito 15/05//2025</t>
  </si>
  <si>
    <t>17 Libretas engachadas</t>
  </si>
  <si>
    <t>libretas en transito 2/06/2025</t>
  </si>
  <si>
    <t>Libretas en transito 02/06//2025</t>
  </si>
  <si>
    <t>Libretas en transito 02/06/2025</t>
  </si>
  <si>
    <t>CANTIDAD DE LIBRETAS AL 31/05/2025</t>
  </si>
  <si>
    <t>Reporte al 31 de Mayo del 2025</t>
  </si>
  <si>
    <t>Amortizacion de seguros (Pagos Anticipados) Mayo 2025</t>
  </si>
  <si>
    <t>CAJA Y BANCO</t>
  </si>
  <si>
    <t>Licda. Kirsys Salsie</t>
  </si>
  <si>
    <t>Encargada Departamento Adminitrativo</t>
  </si>
  <si>
    <t>en representacion de</t>
  </si>
  <si>
    <t>Amortizacion de seguros (Pagos Anticipados) Junio 2025</t>
  </si>
  <si>
    <t>INCLUSION DE 3 MOTOCICLETAS DE SEGURO VEHICULAR</t>
  </si>
  <si>
    <t>DESDE 04/06/2025 HASTA 03/09/2025</t>
  </si>
  <si>
    <t>25/06/2025</t>
  </si>
  <si>
    <t>Reporte al 30 de Junio del 2025</t>
  </si>
  <si>
    <t>Reporte de Inventario al 30 de Junio del 2025</t>
  </si>
  <si>
    <t>Resume inventario Final Junio 2025</t>
  </si>
  <si>
    <t>San Marteen</t>
  </si>
  <si>
    <t>Libretas en Cancilleria 10/04/2025</t>
  </si>
  <si>
    <t>Libreta en cancilleria 16/04/2025</t>
  </si>
  <si>
    <t>Libreta cancilleria 02/05/2025</t>
  </si>
  <si>
    <t>Libretas en cancilleria 02/05/2025</t>
  </si>
  <si>
    <t>Libreta cancilleria 02/06/2025</t>
  </si>
  <si>
    <t>libretas en cancilleeria 02/06/2025</t>
  </si>
  <si>
    <t>Libretas en Cancilleria 05/06/2025</t>
  </si>
  <si>
    <t>Libretas en cancilleria 06/06/2025</t>
  </si>
  <si>
    <t>Libreta en cancilleria 05/06/2025</t>
  </si>
  <si>
    <t>Libretas en cancilleria 05/06/2025</t>
  </si>
  <si>
    <t>Libreta en cancilleria 03/06/2025</t>
  </si>
  <si>
    <t>Libretas en Cancilleria 06/06/2025</t>
  </si>
  <si>
    <t>Libretas en cancilleria 11/06/2025</t>
  </si>
  <si>
    <t>Libretas en cancilleria 13/06/2025</t>
  </si>
  <si>
    <t>Libreta  en cancilleria 18/06/2025</t>
  </si>
  <si>
    <t>Libreta en cancilleria 23/06/2025</t>
  </si>
  <si>
    <t>Libretas en cancilleria 23/06/2025</t>
  </si>
  <si>
    <t>Libretas cancilleria 23/06/2025</t>
  </si>
  <si>
    <t>Libretas en cancilleria 25/06/2025</t>
  </si>
  <si>
    <t>Libreta  en cancilleria 25/06/2025</t>
  </si>
  <si>
    <t>transito</t>
  </si>
  <si>
    <t>antigua y Barbuda</t>
  </si>
  <si>
    <t xml:space="preserve"> 0866851</t>
  </si>
  <si>
    <t>0016101</t>
  </si>
  <si>
    <t>0016851</t>
  </si>
  <si>
    <t>0618301</t>
  </si>
  <si>
    <t>0618304</t>
  </si>
  <si>
    <t>0618483</t>
  </si>
  <si>
    <t>0667406</t>
  </si>
  <si>
    <t>0667408</t>
  </si>
  <si>
    <t>0667409</t>
  </si>
  <si>
    <t>0667705</t>
  </si>
  <si>
    <t>0668766</t>
  </si>
  <si>
    <t>0668800</t>
  </si>
  <si>
    <t>0668988</t>
  </si>
  <si>
    <t>0669076</t>
  </si>
  <si>
    <t>0669875</t>
  </si>
  <si>
    <t>0669945</t>
  </si>
  <si>
    <t>0669949</t>
  </si>
  <si>
    <t>0670862</t>
  </si>
  <si>
    <t>0747899</t>
  </si>
  <si>
    <t>0747901</t>
  </si>
  <si>
    <t>0789310</t>
  </si>
  <si>
    <t>0794730</t>
  </si>
  <si>
    <t>0794731</t>
  </si>
  <si>
    <t>0794733</t>
  </si>
  <si>
    <t>0821999</t>
  </si>
  <si>
    <t>0822000</t>
  </si>
  <si>
    <t>0822003</t>
  </si>
  <si>
    <t>0822013</t>
  </si>
  <si>
    <t>0822018</t>
  </si>
  <si>
    <t>0822020</t>
  </si>
  <si>
    <t>0822220</t>
  </si>
  <si>
    <t>0822228</t>
  </si>
  <si>
    <t>0822230</t>
  </si>
  <si>
    <t>0822299</t>
  </si>
  <si>
    <t>0825272</t>
  </si>
  <si>
    <t>0825273</t>
  </si>
  <si>
    <t>0861009</t>
  </si>
  <si>
    <t>0861029</t>
  </si>
  <si>
    <t>0896442</t>
  </si>
  <si>
    <t>0902951</t>
  </si>
  <si>
    <t>0902952</t>
  </si>
  <si>
    <t>0932584</t>
  </si>
  <si>
    <t>0993397</t>
  </si>
  <si>
    <t>DISPONIBILIDAD BANCARIA</t>
  </si>
  <si>
    <t>Al 30 de Junio del 2025</t>
  </si>
  <si>
    <t>Otros pasivos corrientes</t>
  </si>
  <si>
    <t>Director Administrativo y  Financiero</t>
  </si>
  <si>
    <t>Otros Pasivos corrientes</t>
  </si>
  <si>
    <t>Al 31 de Julio del 2025</t>
  </si>
  <si>
    <t>Amortizacion de seguros (Pagos Anticipados) Julio 2025</t>
  </si>
  <si>
    <t>Reporte al 31 de Julio del 2025</t>
  </si>
  <si>
    <t>Reporte de Inventario al 31 de Julio del 2025</t>
  </si>
  <si>
    <t>Resume inventario Final Julio 2025</t>
  </si>
  <si>
    <t>Tipo</t>
  </si>
  <si>
    <t>OPPs</t>
  </si>
  <si>
    <t>02/6/2025 Transito despachada a cancilleria</t>
  </si>
  <si>
    <t>4/2/2025 Transito despachado a Cancilleria</t>
  </si>
  <si>
    <t>6/5/2025  Transito despachado a Cancilleria</t>
  </si>
  <si>
    <t>Libreta en cancilleria 25/06/2025</t>
  </si>
  <si>
    <t>6/11/2025  Transito despachado a Cancilleria</t>
  </si>
  <si>
    <t>01/07/2025 transito cancilleria</t>
  </si>
  <si>
    <t>libretas en transito 01/07/2025</t>
  </si>
  <si>
    <t>03/07/2025 Transito despachada a cancilleria</t>
  </si>
  <si>
    <t>14/07/2025 transito cancilleria</t>
  </si>
  <si>
    <t>Libretas en Cancilleria 14/07/2025</t>
  </si>
  <si>
    <t>libretas en transito 14/07/2025</t>
  </si>
  <si>
    <t>Libretas en cancilleria 24/07/2025</t>
  </si>
  <si>
    <t>24/072025 transito cancilleria</t>
  </si>
  <si>
    <t>Libreta en cancilleria 28/07/2025</t>
  </si>
  <si>
    <t>Libretas en cancilleria 28/07/2025</t>
  </si>
  <si>
    <t>Libreta  en cancilleria 28/07/2025</t>
  </si>
  <si>
    <t>28/07/2025 transito cancilleria</t>
  </si>
  <si>
    <t>Libreta cancilleria 28/07/2025</t>
  </si>
  <si>
    <t>Libretas cancilleria 29/07/2025</t>
  </si>
  <si>
    <t>0960834</t>
  </si>
  <si>
    <t>0960837</t>
  </si>
  <si>
    <t>9361005</t>
  </si>
  <si>
    <t>9361010</t>
  </si>
  <si>
    <t>CANTIDAD DE LIBRETAS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</si>
</sst>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i/>
      <sz val="14"/>
      <color theme="1"/>
      <name val="Aptos Narrow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9"/>
      <color theme="1"/>
      <name val="Calibri"/>
      <family val="2"/>
    </font>
    <font>
      <sz val="11"/>
      <name val="Aptos Narrow"/>
      <family val="2"/>
      <scheme val="minor"/>
    </font>
    <font>
      <b/>
      <sz val="11"/>
      <color rgb="FFC00000"/>
      <name val="Aptos Narrow"/>
      <family val="2"/>
      <scheme val="minor"/>
    </font>
    <font>
      <b/>
      <sz val="11"/>
      <color theme="4" tint="-0.249977111117893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0.249977111117893"/>
        <bgColor theme="4" tint="-0.249977111117893"/>
      </patternFill>
    </fill>
    <fill>
      <patternFill patternType="solid">
        <fgColor rgb="FF92D05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theme="4" tint="-0.249977111117893"/>
      </top>
      <bottom style="medium">
        <color theme="4" tint="-0.249977111117893"/>
      </bottom>
      <diagonal/>
    </border>
    <border>
      <left/>
      <right/>
      <top style="medium">
        <color theme="4" tint="-0.249977111117893"/>
      </top>
      <bottom style="thin">
        <color theme="4" tint="0.79998168889431442"/>
      </bottom>
      <diagonal/>
    </border>
    <border>
      <left/>
      <right/>
      <top/>
      <bottom style="thin">
        <color theme="4" tint="0.7999816888943144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0">
    <xf numFmtId="0" fontId="0" fillId="0" borderId="0" xfId="0"/>
    <xf numFmtId="0" fontId="0" fillId="0" borderId="0" xfId="0" applyAlignment="1">
      <alignment horizontal="center"/>
    </xf>
    <xf numFmtId="0" fontId="3" fillId="2" borderId="0" xfId="0" applyFont="1" applyFill="1"/>
    <xf numFmtId="0" fontId="0" fillId="2" borderId="0" xfId="0" applyFill="1"/>
    <xf numFmtId="0" fontId="3" fillId="0" borderId="0" xfId="0" applyFont="1"/>
    <xf numFmtId="43" fontId="0" fillId="0" borderId="0" xfId="0" applyNumberFormat="1" applyAlignment="1">
      <alignment horizontal="center"/>
    </xf>
    <xf numFmtId="4" fontId="0" fillId="0" borderId="0" xfId="0" applyNumberFormat="1"/>
    <xf numFmtId="43" fontId="0" fillId="0" borderId="0" xfId="0" applyNumberFormat="1"/>
    <xf numFmtId="0" fontId="0" fillId="0" borderId="1" xfId="0" applyBorder="1" applyAlignment="1">
      <alignment horizontal="left"/>
    </xf>
    <xf numFmtId="0" fontId="3" fillId="0" borderId="0" xfId="0" applyFont="1" applyAlignment="1">
      <alignment horizontal="left"/>
    </xf>
    <xf numFmtId="0" fontId="0" fillId="0" borderId="1" xfId="0" applyBorder="1"/>
    <xf numFmtId="0" fontId="3" fillId="3" borderId="7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 wrapText="1"/>
    </xf>
    <xf numFmtId="0" fontId="3" fillId="3" borderId="7" xfId="0" applyFont="1" applyFill="1" applyBorder="1" applyAlignment="1">
      <alignment horizontal="center" wrapText="1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4" fontId="0" fillId="0" borderId="9" xfId="0" applyNumberFormat="1" applyBorder="1" applyAlignment="1">
      <alignment horizontal="center" vertical="center"/>
    </xf>
    <xf numFmtId="0" fontId="0" fillId="0" borderId="14" xfId="0" applyBorder="1" applyAlignment="1">
      <alignment horizontal="center"/>
    </xf>
    <xf numFmtId="0" fontId="0" fillId="0" borderId="14" xfId="0" applyBorder="1" applyAlignment="1">
      <alignment horizontal="center" vertical="center"/>
    </xf>
    <xf numFmtId="4" fontId="0" fillId="0" borderId="14" xfId="0" applyNumberFormat="1" applyBorder="1" applyAlignment="1">
      <alignment horizontal="center"/>
    </xf>
    <xf numFmtId="0" fontId="3" fillId="0" borderId="0" xfId="0" applyFont="1" applyAlignment="1">
      <alignment horizontal="right"/>
    </xf>
    <xf numFmtId="4" fontId="3" fillId="0" borderId="3" xfId="0" applyNumberFormat="1" applyFont="1" applyBorder="1"/>
    <xf numFmtId="0" fontId="0" fillId="0" borderId="0" xfId="0" applyAlignment="1">
      <alignment horizontal="centerContinuous" vertical="center"/>
    </xf>
    <xf numFmtId="0" fontId="7" fillId="0" borderId="0" xfId="0" applyFont="1" applyAlignment="1">
      <alignment horizontal="centerContinuous" vertical="center"/>
    </xf>
    <xf numFmtId="0" fontId="8" fillId="0" borderId="0" xfId="0" applyFont="1" applyAlignment="1">
      <alignment horizontal="centerContinuous" vertical="center"/>
    </xf>
    <xf numFmtId="0" fontId="9" fillId="0" borderId="0" xfId="0" applyFont="1" applyAlignment="1">
      <alignment horizontal="centerContinuous" vertical="center"/>
    </xf>
    <xf numFmtId="0" fontId="10" fillId="0" borderId="0" xfId="0" applyFont="1" applyAlignment="1">
      <alignment horizontal="centerContinuous" vertical="center"/>
    </xf>
    <xf numFmtId="164" fontId="2" fillId="4" borderId="18" xfId="1" applyNumberFormat="1" applyFont="1" applyFill="1" applyBorder="1"/>
    <xf numFmtId="0" fontId="4" fillId="4" borderId="19" xfId="0" applyFont="1" applyFill="1" applyBorder="1"/>
    <xf numFmtId="0" fontId="2" fillId="4" borderId="18" xfId="0" applyFont="1" applyFill="1" applyBorder="1"/>
    <xf numFmtId="43" fontId="0" fillId="0" borderId="20" xfId="1" applyFont="1" applyBorder="1" applyAlignment="1">
      <alignment horizontal="left"/>
    </xf>
    <xf numFmtId="43" fontId="0" fillId="0" borderId="0" xfId="1" applyFont="1" applyBorder="1" applyAlignment="1">
      <alignment horizontal="left"/>
    </xf>
    <xf numFmtId="0" fontId="4" fillId="0" borderId="0" xfId="0" applyFont="1"/>
    <xf numFmtId="164" fontId="0" fillId="0" borderId="0" xfId="1" applyNumberFormat="1" applyFont="1" applyBorder="1"/>
    <xf numFmtId="0" fontId="0" fillId="0" borderId="21" xfId="0" applyBorder="1"/>
    <xf numFmtId="0" fontId="0" fillId="0" borderId="22" xfId="0" applyBorder="1"/>
    <xf numFmtId="0" fontId="0" fillId="0" borderId="0" xfId="0" applyAlignment="1">
      <alignment horizontal="left"/>
    </xf>
    <xf numFmtId="164" fontId="0" fillId="0" borderId="0" xfId="0" applyNumberFormat="1"/>
    <xf numFmtId="43" fontId="0" fillId="0" borderId="20" xfId="1" applyFont="1" applyBorder="1" applyAlignment="1">
      <alignment horizontal="center" vertical="center"/>
    </xf>
    <xf numFmtId="164" fontId="0" fillId="0" borderId="0" xfId="1" applyNumberFormat="1" applyFont="1" applyFill="1" applyBorder="1"/>
    <xf numFmtId="0" fontId="0" fillId="0" borderId="23" xfId="0" applyBorder="1"/>
    <xf numFmtId="0" fontId="0" fillId="0" borderId="20" xfId="0" applyBorder="1" applyAlignment="1">
      <alignment horizontal="left"/>
    </xf>
    <xf numFmtId="0" fontId="11" fillId="0" borderId="0" xfId="0" applyFont="1"/>
    <xf numFmtId="0" fontId="0" fillId="0" borderId="0" xfId="0" applyAlignment="1">
      <alignment vertical="center"/>
    </xf>
    <xf numFmtId="0" fontId="0" fillId="0" borderId="20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49" fontId="0" fillId="0" borderId="20" xfId="0" applyNumberFormat="1" applyBorder="1" applyAlignment="1">
      <alignment horizontal="left"/>
    </xf>
    <xf numFmtId="49" fontId="0" fillId="0" borderId="0" xfId="0" applyNumberFormat="1" applyAlignment="1">
      <alignment horizontal="left"/>
    </xf>
    <xf numFmtId="49" fontId="0" fillId="0" borderId="24" xfId="0" applyNumberFormat="1" applyBorder="1" applyAlignment="1">
      <alignment horizontal="left"/>
    </xf>
    <xf numFmtId="49" fontId="0" fillId="0" borderId="1" xfId="0" applyNumberFormat="1" applyBorder="1" applyAlignment="1">
      <alignment horizontal="left"/>
    </xf>
    <xf numFmtId="164" fontId="0" fillId="0" borderId="1" xfId="1" applyNumberFormat="1" applyFont="1" applyBorder="1"/>
    <xf numFmtId="0" fontId="0" fillId="0" borderId="25" xfId="0" applyBorder="1"/>
    <xf numFmtId="0" fontId="0" fillId="0" borderId="9" xfId="0" applyBorder="1"/>
    <xf numFmtId="164" fontId="0" fillId="0" borderId="0" xfId="1" applyNumberFormat="1" applyFont="1"/>
    <xf numFmtId="0" fontId="0" fillId="0" borderId="0" xfId="0" pivotButton="1"/>
    <xf numFmtId="4" fontId="3" fillId="0" borderId="2" xfId="0" applyNumberFormat="1" applyFont="1" applyBorder="1"/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0" fontId="0" fillId="0" borderId="20" xfId="1" applyNumberFormat="1" applyFont="1" applyBorder="1" applyAlignment="1">
      <alignment horizontal="left"/>
    </xf>
    <xf numFmtId="0" fontId="0" fillId="0" borderId="0" xfId="1" applyNumberFormat="1" applyFont="1" applyBorder="1" applyAlignment="1">
      <alignment horizontal="left"/>
    </xf>
    <xf numFmtId="0" fontId="4" fillId="4" borderId="19" xfId="0" pivotButton="1" applyFont="1" applyFill="1" applyBorder="1"/>
    <xf numFmtId="0" fontId="12" fillId="0" borderId="20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12" fillId="0" borderId="0" xfId="0" applyFont="1"/>
    <xf numFmtId="164" fontId="12" fillId="0" borderId="0" xfId="1" applyNumberFormat="1" applyFont="1" applyBorder="1"/>
    <xf numFmtId="0" fontId="12" fillId="0" borderId="21" xfId="0" applyFont="1" applyBorder="1"/>
    <xf numFmtId="0" fontId="12" fillId="0" borderId="23" xfId="0" applyFont="1" applyBorder="1" applyAlignment="1">
      <alignment wrapText="1"/>
    </xf>
    <xf numFmtId="0" fontId="0" fillId="0" borderId="24" xfId="0" applyBorder="1" applyAlignment="1">
      <alignment horizontal="left"/>
    </xf>
    <xf numFmtId="0" fontId="4" fillId="0" borderId="1" xfId="0" applyFont="1" applyBorder="1"/>
    <xf numFmtId="0" fontId="4" fillId="4" borderId="0" xfId="0" pivotButton="1" applyFont="1" applyFill="1"/>
    <xf numFmtId="0" fontId="5" fillId="0" borderId="0" xfId="0" applyFont="1"/>
    <xf numFmtId="0" fontId="6" fillId="0" borderId="0" xfId="0" applyFont="1"/>
    <xf numFmtId="0" fontId="0" fillId="0" borderId="15" xfId="0" applyBorder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23" xfId="0" applyBorder="1" applyAlignment="1">
      <alignment horizontal="center" vertical="center"/>
    </xf>
    <xf numFmtId="0" fontId="0" fillId="0" borderId="23" xfId="0" applyBorder="1" applyAlignment="1">
      <alignment horizontal="center" vertical="center" wrapText="1"/>
    </xf>
    <xf numFmtId="4" fontId="0" fillId="0" borderId="23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4" fillId="4" borderId="0" xfId="0" applyFont="1" applyFill="1"/>
    <xf numFmtId="4" fontId="0" fillId="0" borderId="14" xfId="0" applyNumberFormat="1" applyBorder="1" applyAlignment="1">
      <alignment horizontal="center" vertical="center"/>
    </xf>
    <xf numFmtId="0" fontId="2" fillId="4" borderId="17" xfId="0" applyFont="1" applyFill="1" applyBorder="1" applyAlignment="1">
      <alignment horizontal="center"/>
    </xf>
    <xf numFmtId="0" fontId="13" fillId="4" borderId="18" xfId="0" applyFont="1" applyFill="1" applyBorder="1"/>
    <xf numFmtId="164" fontId="4" fillId="4" borderId="0" xfId="0" applyNumberFormat="1" applyFont="1" applyFill="1"/>
    <xf numFmtId="0" fontId="0" fillId="0" borderId="0" xfId="0" applyAlignment="1">
      <alignment horizontal="left" indent="1"/>
    </xf>
    <xf numFmtId="14" fontId="0" fillId="0" borderId="23" xfId="0" applyNumberFormat="1" applyBorder="1"/>
    <xf numFmtId="14" fontId="0" fillId="0" borderId="23" xfId="0" applyNumberFormat="1" applyBorder="1" applyAlignment="1">
      <alignment horizontal="left"/>
    </xf>
    <xf numFmtId="164" fontId="0" fillId="5" borderId="0" xfId="1" applyNumberFormat="1" applyFont="1" applyFill="1" applyBorder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4" fontId="0" fillId="0" borderId="0" xfId="0" applyNumberFormat="1" applyAlignment="1">
      <alignment horizontal="right"/>
    </xf>
    <xf numFmtId="43" fontId="0" fillId="0" borderId="0" xfId="1" applyFont="1" applyFill="1" applyAlignment="1">
      <alignment horizontal="center"/>
    </xf>
    <xf numFmtId="43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43" fontId="3" fillId="2" borderId="3" xfId="0" applyNumberFormat="1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43" fontId="0" fillId="0" borderId="4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/>
    </xf>
    <xf numFmtId="43" fontId="3" fillId="2" borderId="2" xfId="0" applyNumberFormat="1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0" xfId="0" applyFont="1" applyFill="1" applyAlignment="1">
      <alignment horizontal="left"/>
    </xf>
    <xf numFmtId="43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43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4" fontId="0" fillId="0" borderId="12" xfId="0" applyNumberFormat="1" applyBorder="1" applyAlignment="1">
      <alignment horizontal="center"/>
    </xf>
    <xf numFmtId="4" fontId="0" fillId="0" borderId="13" xfId="0" applyNumberFormat="1" applyBorder="1" applyAlignment="1">
      <alignment horizontal="center"/>
    </xf>
    <xf numFmtId="0" fontId="0" fillId="0" borderId="15" xfId="0" applyBorder="1" applyAlignment="1">
      <alignment horizontal="center"/>
    </xf>
    <xf numFmtId="0" fontId="3" fillId="0" borderId="16" xfId="0" applyFont="1" applyBorder="1" applyAlignment="1">
      <alignment horizontal="center"/>
    </xf>
    <xf numFmtId="4" fontId="3" fillId="0" borderId="3" xfId="0" applyNumberFormat="1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4" fontId="3" fillId="0" borderId="3" xfId="0" applyNumberFormat="1" applyFont="1" applyBorder="1" applyAlignment="1">
      <alignment horizontal="right"/>
    </xf>
    <xf numFmtId="4" fontId="0" fillId="0" borderId="14" xfId="0" applyNumberFormat="1" applyBorder="1" applyAlignment="1">
      <alignment horizontal="center"/>
    </xf>
    <xf numFmtId="0" fontId="0" fillId="0" borderId="14" xfId="0" applyBorder="1" applyAlignment="1">
      <alignment horizontal="center"/>
    </xf>
    <xf numFmtId="14" fontId="0" fillId="0" borderId="12" xfId="0" applyNumberForma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 wrapText="1"/>
    </xf>
    <xf numFmtId="4" fontId="0" fillId="0" borderId="12" xfId="0" applyNumberFormat="1" applyBorder="1" applyAlignment="1">
      <alignment horizontal="center" vertical="center"/>
    </xf>
    <xf numFmtId="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 wrapText="1"/>
    </xf>
    <xf numFmtId="4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4" fontId="0" fillId="0" borderId="9" xfId="0" applyNumberFormat="1" applyBorder="1" applyAlignment="1">
      <alignment horizontal="center" vertical="center"/>
    </xf>
    <xf numFmtId="0" fontId="3" fillId="3" borderId="5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2" fillId="4" borderId="17" xfId="0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4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3" fontId="3" fillId="0" borderId="0" xfId="0" applyNumberFormat="1" applyFont="1" applyAlignment="1">
      <alignment horizontal="center"/>
    </xf>
    <xf numFmtId="0" fontId="3" fillId="0" borderId="0" xfId="0" applyFont="1" applyAlignment="1">
      <alignment horizontal="right"/>
    </xf>
    <xf numFmtId="4" fontId="3" fillId="0" borderId="26" xfId="0" applyNumberFormat="1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4" fontId="3" fillId="0" borderId="0" xfId="0" applyNumberFormat="1" applyFont="1" applyAlignment="1">
      <alignment horizontal="center"/>
    </xf>
    <xf numFmtId="4" fontId="0" fillId="0" borderId="27" xfId="0" applyNumberFormat="1" applyBorder="1" applyAlignment="1">
      <alignment horizontal="center"/>
    </xf>
    <xf numFmtId="4" fontId="0" fillId="0" borderId="28" xfId="0" applyNumberFormat="1" applyBorder="1" applyAlignment="1">
      <alignment horizontal="center"/>
    </xf>
    <xf numFmtId="0" fontId="0" fillId="0" borderId="23" xfId="0" applyBorder="1" applyAlignment="1">
      <alignment horizontal="center" vertical="center"/>
    </xf>
    <xf numFmtId="0" fontId="0" fillId="0" borderId="23" xfId="0" applyBorder="1" applyAlignment="1">
      <alignment horizontal="center" wrapText="1"/>
    </xf>
    <xf numFmtId="4" fontId="0" fillId="0" borderId="27" xfId="0" applyNumberFormat="1" applyBorder="1" applyAlignment="1">
      <alignment horizontal="center" vertical="center"/>
    </xf>
    <xf numFmtId="4" fontId="0" fillId="0" borderId="28" xfId="0" applyNumberFormat="1" applyBorder="1" applyAlignment="1">
      <alignment horizontal="center" vertical="center"/>
    </xf>
    <xf numFmtId="4" fontId="3" fillId="0" borderId="2" xfId="0" applyNumberFormat="1" applyFont="1" applyBorder="1" applyAlignment="1">
      <alignment horizontal="right"/>
    </xf>
    <xf numFmtId="0" fontId="0" fillId="0" borderId="12" xfId="0" applyBorder="1" applyAlignment="1">
      <alignment horizontal="center"/>
    </xf>
    <xf numFmtId="0" fontId="0" fillId="0" borderId="12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14">
    <dxf>
      <numFmt numFmtId="164" formatCode="_(* #,##0_);_(* \(#,##0\);_(* &quot;-&quot;??_);_(@_)"/>
    </dxf>
    <dxf>
      <font>
        <color theme="0"/>
      </font>
      <numFmt numFmtId="0" formatCode="General"/>
      <fill>
        <patternFill patternType="solid">
          <fgColor theme="4" tint="-0.249977111117893"/>
          <bgColor theme="4" tint="-0.249977111117893"/>
        </patternFill>
      </fill>
    </dxf>
    <dxf>
      <numFmt numFmtId="164" formatCode="_(* #,##0_);_(* \(#,##0\);_(* &quot;-&quot;??_);_(@_)"/>
    </dxf>
    <dxf>
      <font>
        <color theme="0"/>
      </font>
      <numFmt numFmtId="0" formatCode="General"/>
      <fill>
        <patternFill patternType="solid">
          <fgColor theme="4" tint="-0.249977111117893"/>
          <bgColor theme="4" tint="-0.249977111117893"/>
        </patternFill>
      </fill>
    </dxf>
    <dxf>
      <font>
        <color theme="0"/>
      </font>
      <fill>
        <patternFill patternType="solid">
          <fgColor theme="4" tint="-0.249977111117893"/>
          <bgColor theme="4" tint="-0.249977111117893"/>
        </patternFill>
      </fill>
      <alignment horizontal="general" vertical="bottom" textRotation="0" wrapText="0" indent="0" justifyLastLine="0" shrinkToFit="0" readingOrder="0"/>
    </dxf>
    <dxf>
      <font>
        <color theme="0"/>
      </font>
      <fill>
        <patternFill patternType="solid">
          <fgColor theme="4" tint="-0.249977111117893"/>
          <bgColor theme="4" tint="-0.249977111117893"/>
        </patternFill>
      </fill>
      <alignment horizontal="general" vertical="bottom" textRotation="0" wrapText="0" indent="0" justifyLastLine="0" shrinkToFit="0" readingOrder="0"/>
    </dxf>
    <dxf>
      <font>
        <color theme="0"/>
      </font>
      <fill>
        <patternFill patternType="solid">
          <fgColor theme="4" tint="-0.249977111117893"/>
          <bgColor theme="4" tint="-0.249977111117893"/>
        </patternFill>
      </fill>
    </dxf>
    <dxf>
      <font>
        <color theme="0"/>
      </font>
      <fill>
        <patternFill patternType="solid">
          <fgColor theme="4" tint="-0.249977111117893"/>
          <bgColor theme="4" tint="-0.249977111117893"/>
        </patternFill>
      </fill>
    </dxf>
    <dxf>
      <font>
        <color theme="0"/>
      </font>
      <fill>
        <patternFill patternType="solid">
          <fgColor theme="4" tint="-0.249977111117893"/>
          <bgColor theme="4" tint="-0.249977111117893"/>
        </patternFill>
      </fill>
    </dxf>
    <dxf>
      <font>
        <color theme="0"/>
      </font>
      <fill>
        <patternFill patternType="solid">
          <fgColor theme="4" tint="-0.249977111117893"/>
          <bgColor theme="4" tint="-0.249977111117893"/>
        </patternFill>
      </fill>
    </dxf>
    <dxf>
      <font>
        <color theme="0"/>
      </font>
      <fill>
        <patternFill patternType="solid">
          <fgColor theme="4" tint="-0.249977111117893"/>
          <bgColor theme="4" tint="-0.249977111117893"/>
        </patternFill>
      </fill>
    </dxf>
    <dxf>
      <font>
        <color theme="0"/>
      </font>
      <fill>
        <patternFill patternType="solid">
          <fgColor theme="4" tint="-0.249977111117893"/>
          <bgColor theme="4" tint="-0.249977111117893"/>
        </patternFill>
      </fill>
    </dxf>
    <dxf>
      <font>
        <color theme="0"/>
      </font>
      <fill>
        <patternFill patternType="solid">
          <fgColor theme="4" tint="-0.249977111117893"/>
          <bgColor theme="4" tint="-0.249977111117893"/>
        </patternFill>
      </fill>
    </dxf>
    <dxf>
      <font>
        <color theme="0"/>
      </font>
      <fill>
        <patternFill patternType="solid">
          <fgColor theme="4" tint="-0.249977111117893"/>
          <bgColor theme="4" tint="-0.24997711111789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pivotCacheDefinition" Target="pivotCache/pivotCacheDefinition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pivotCacheDefinition" Target="pivotCache/pivotCacheDefinition3.xml"/><Relationship Id="rId37" Type="http://schemas.openxmlformats.org/officeDocument/2006/relationships/theme" Target="theme/theme1.xml"/><Relationship Id="rId40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pivotCacheDefinition" Target="pivotCache/pivotCacheDefinition7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pivotCacheDefinition" Target="pivotCache/pivotCacheDefinition1.xml"/><Relationship Id="rId35" Type="http://schemas.openxmlformats.org/officeDocument/2006/relationships/pivotCacheDefinition" Target="pivotCache/pivotCacheDefinition6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pivotCacheDefinition" Target="pivotCache/pivotCacheDefinition4.xml"/><Relationship Id="rId38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180976</xdr:colOff>
      <xdr:row>1</xdr:row>
      <xdr:rowOff>47625</xdr:rowOff>
    </xdr:from>
    <xdr:to>
      <xdr:col>0</xdr:col>
      <xdr:colOff>924233</xdr:colOff>
      <xdr:row>6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939B651-EAD3-4BB3-ABF0-0D20376EC8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976" y="285750"/>
          <a:ext cx="743257" cy="9715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476250</xdr:colOff>
      <xdr:row>0</xdr:row>
      <xdr:rowOff>0</xdr:rowOff>
    </xdr:from>
    <xdr:to>
      <xdr:col>2</xdr:col>
      <xdr:colOff>361950</xdr:colOff>
      <xdr:row>4</xdr:row>
      <xdr:rowOff>163682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A706652-6C52-40ED-83F6-97A008E2C5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0" y="0"/>
          <a:ext cx="1047750" cy="925682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285750</xdr:colOff>
      <xdr:row>3</xdr:row>
      <xdr:rowOff>161925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56C4FEA-61A1-45B0-88EB-4782E761F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0"/>
          <a:ext cx="1095375" cy="781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188097</xdr:rowOff>
    </xdr:from>
    <xdr:to>
      <xdr:col>2</xdr:col>
      <xdr:colOff>447674</xdr:colOff>
      <xdr:row>6</xdr:row>
      <xdr:rowOff>71763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A315E78-DCB8-4F57-86BC-6BFF3E9801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9625" y="188097"/>
          <a:ext cx="1162049" cy="1026666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180976</xdr:colOff>
      <xdr:row>1</xdr:row>
      <xdr:rowOff>47625</xdr:rowOff>
    </xdr:from>
    <xdr:to>
      <xdr:col>0</xdr:col>
      <xdr:colOff>924233</xdr:colOff>
      <xdr:row>6</xdr:row>
      <xdr:rowOff>104775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C5D7AD2-8D58-437D-98E1-D121E07904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976" y="285750"/>
          <a:ext cx="743257" cy="102870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285750</xdr:colOff>
      <xdr:row>3</xdr:row>
      <xdr:rowOff>161925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1492DC6-4864-4172-B4F4-4417F1AD4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0"/>
          <a:ext cx="1095375" cy="781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188097</xdr:rowOff>
    </xdr:from>
    <xdr:to>
      <xdr:col>2</xdr:col>
      <xdr:colOff>447674</xdr:colOff>
      <xdr:row>6</xdr:row>
      <xdr:rowOff>71763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4A4CD7C-DBAA-4280-885E-0B18E97A5C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9625" y="188097"/>
          <a:ext cx="1162049" cy="1026666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476250</xdr:colOff>
      <xdr:row>0</xdr:row>
      <xdr:rowOff>0</xdr:rowOff>
    </xdr:from>
    <xdr:to>
      <xdr:col>2</xdr:col>
      <xdr:colOff>361950</xdr:colOff>
      <xdr:row>4</xdr:row>
      <xdr:rowOff>163682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FB52C76-9666-43E7-8FAD-C04EF741C4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0" y="0"/>
          <a:ext cx="1047750" cy="925682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180976</xdr:colOff>
      <xdr:row>1</xdr:row>
      <xdr:rowOff>47625</xdr:rowOff>
    </xdr:from>
    <xdr:to>
      <xdr:col>0</xdr:col>
      <xdr:colOff>1095375</xdr:colOff>
      <xdr:row>6</xdr:row>
      <xdr:rowOff>123825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2FA3CF5-CCD4-46F2-AA69-AAC0E756AD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976" y="285750"/>
          <a:ext cx="914399" cy="104775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371475</xdr:colOff>
      <xdr:row>0</xdr:row>
      <xdr:rowOff>28575</xdr:rowOff>
    </xdr:from>
    <xdr:to>
      <xdr:col>3</xdr:col>
      <xdr:colOff>57150</xdr:colOff>
      <xdr:row>4</xdr:row>
      <xdr:rowOff>47625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50D5209-9499-4B7C-84FF-8604D9F41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28575"/>
          <a:ext cx="1095375" cy="781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409575</xdr:colOff>
      <xdr:row>0</xdr:row>
      <xdr:rowOff>159522</xdr:rowOff>
    </xdr:from>
    <xdr:to>
      <xdr:col>2</xdr:col>
      <xdr:colOff>809624</xdr:colOff>
      <xdr:row>6</xdr:row>
      <xdr:rowOff>43188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AFDC57D-51E1-4F6A-8C7F-04C790F33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50" y="159522"/>
          <a:ext cx="1162049" cy="102666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476250</xdr:colOff>
      <xdr:row>0</xdr:row>
      <xdr:rowOff>0</xdr:rowOff>
    </xdr:from>
    <xdr:to>
      <xdr:col>2</xdr:col>
      <xdr:colOff>361950</xdr:colOff>
      <xdr:row>4</xdr:row>
      <xdr:rowOff>163682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4274F56-03B3-4C87-A637-1633665ECA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0" y="0"/>
          <a:ext cx="1047750" cy="925682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476250</xdr:colOff>
      <xdr:row>0</xdr:row>
      <xdr:rowOff>0</xdr:rowOff>
    </xdr:from>
    <xdr:to>
      <xdr:col>2</xdr:col>
      <xdr:colOff>361950</xdr:colOff>
      <xdr:row>4</xdr:row>
      <xdr:rowOff>163682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FF05AD4-CAA5-4FEE-A252-3DB7D99A31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0" y="0"/>
          <a:ext cx="1047750" cy="925682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180976</xdr:colOff>
      <xdr:row>0</xdr:row>
      <xdr:rowOff>161925</xdr:rowOff>
    </xdr:from>
    <xdr:to>
      <xdr:col>0</xdr:col>
      <xdr:colOff>1251615</xdr:colOff>
      <xdr:row>6</xdr:row>
      <xdr:rowOff>142875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564A1F0-1157-4E8F-AA86-F7F6AE3E6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976" y="161925"/>
          <a:ext cx="1070639" cy="1190625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476250</xdr:colOff>
      <xdr:row>0</xdr:row>
      <xdr:rowOff>0</xdr:rowOff>
    </xdr:from>
    <xdr:to>
      <xdr:col>2</xdr:col>
      <xdr:colOff>361950</xdr:colOff>
      <xdr:row>4</xdr:row>
      <xdr:rowOff>163682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C301EF8-514E-4C64-AC41-D17EDDEF40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0" y="0"/>
          <a:ext cx="1047750" cy="925682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285750</xdr:colOff>
      <xdr:row>0</xdr:row>
      <xdr:rowOff>161925</xdr:rowOff>
    </xdr:from>
    <xdr:to>
      <xdr:col>2</xdr:col>
      <xdr:colOff>571500</xdr:colOff>
      <xdr:row>4</xdr:row>
      <xdr:rowOff>180975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49AA89B-F5EA-441D-9ED5-D1130D9BD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61925"/>
          <a:ext cx="1095375" cy="781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409575</xdr:colOff>
      <xdr:row>0</xdr:row>
      <xdr:rowOff>159522</xdr:rowOff>
    </xdr:from>
    <xdr:to>
      <xdr:col>2</xdr:col>
      <xdr:colOff>809624</xdr:colOff>
      <xdr:row>6</xdr:row>
      <xdr:rowOff>43188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C976B6A-9B93-4EEC-AE20-667D422CCD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50" y="159522"/>
          <a:ext cx="1162049" cy="1026666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180976</xdr:colOff>
      <xdr:row>0</xdr:row>
      <xdr:rowOff>161925</xdr:rowOff>
    </xdr:from>
    <xdr:to>
      <xdr:col>0</xdr:col>
      <xdr:colOff>1251615</xdr:colOff>
      <xdr:row>7</xdr:row>
      <xdr:rowOff>85725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92F09C3-C309-4725-979B-F9E9333AE8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976" y="161925"/>
          <a:ext cx="1070639" cy="125730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476250</xdr:colOff>
      <xdr:row>0</xdr:row>
      <xdr:rowOff>0</xdr:rowOff>
    </xdr:from>
    <xdr:to>
      <xdr:col>2</xdr:col>
      <xdr:colOff>361950</xdr:colOff>
      <xdr:row>4</xdr:row>
      <xdr:rowOff>163682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AE11822-544E-4C55-8DB8-2A619087A2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0" y="0"/>
          <a:ext cx="1047750" cy="925682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190500</xdr:colOff>
      <xdr:row>0</xdr:row>
      <xdr:rowOff>0</xdr:rowOff>
    </xdr:from>
    <xdr:to>
      <xdr:col>2</xdr:col>
      <xdr:colOff>476250</xdr:colOff>
      <xdr:row>4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80AD7B7-C571-43D2-88D1-570629859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0"/>
          <a:ext cx="1095375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228601</xdr:colOff>
      <xdr:row>1</xdr:row>
      <xdr:rowOff>121421</xdr:rowOff>
    </xdr:from>
    <xdr:to>
      <xdr:col>2</xdr:col>
      <xdr:colOff>752475</xdr:colOff>
      <xdr:row>6</xdr:row>
      <xdr:rowOff>114300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836021A-5FCC-4704-AD13-985A0166A7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6" y="311921"/>
          <a:ext cx="1285874" cy="94537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285750</xdr:colOff>
      <xdr:row>3</xdr:row>
      <xdr:rowOff>161925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E7EB129-1074-4735-9C2A-11FC86866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0"/>
          <a:ext cx="1095375" cy="781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400049</xdr:colOff>
      <xdr:row>1</xdr:row>
      <xdr:rowOff>66675</xdr:rowOff>
    </xdr:from>
    <xdr:to>
      <xdr:col>1</xdr:col>
      <xdr:colOff>657224</xdr:colOff>
      <xdr:row>6</xdr:row>
      <xdr:rowOff>14612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0473497-FEC3-4668-8043-B26084C98E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57175"/>
          <a:ext cx="1019175" cy="90043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180976</xdr:colOff>
      <xdr:row>1</xdr:row>
      <xdr:rowOff>47625</xdr:rowOff>
    </xdr:from>
    <xdr:to>
      <xdr:col>0</xdr:col>
      <xdr:colOff>924233</xdr:colOff>
      <xdr:row>6</xdr:row>
      <xdr:rowOff>85725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49D5197-EB17-45FC-BE20-E6F92FF9DB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976" y="285750"/>
          <a:ext cx="743257" cy="9906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476250</xdr:colOff>
      <xdr:row>0</xdr:row>
      <xdr:rowOff>0</xdr:rowOff>
    </xdr:from>
    <xdr:to>
      <xdr:col>2</xdr:col>
      <xdr:colOff>361950</xdr:colOff>
      <xdr:row>4</xdr:row>
      <xdr:rowOff>163682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1419B31-AB48-43A8-8F78-8DCE694D14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0" y="0"/>
          <a:ext cx="1047750" cy="92568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142876</xdr:colOff>
      <xdr:row>0</xdr:row>
      <xdr:rowOff>0</xdr:rowOff>
    </xdr:from>
    <xdr:to>
      <xdr:col>2</xdr:col>
      <xdr:colOff>276226</xdr:colOff>
      <xdr:row>2</xdr:row>
      <xdr:rowOff>180975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6645828-31FF-445D-A262-DAC3F84CE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6" y="0"/>
          <a:ext cx="89535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2</xdr:col>
      <xdr:colOff>285750</xdr:colOff>
      <xdr:row>3</xdr:row>
      <xdr:rowOff>161925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00A91A7-BBBA-4E7D-87FD-87AFF390C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0"/>
          <a:ext cx="1095375" cy="781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92847</xdr:rowOff>
    </xdr:from>
    <xdr:to>
      <xdr:col>1</xdr:col>
      <xdr:colOff>723899</xdr:colOff>
      <xdr:row>5</xdr:row>
      <xdr:rowOff>167013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C9B6FF5-D57A-485F-96A9-090B8697C4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3850" y="92847"/>
          <a:ext cx="1162049" cy="1026666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180976</xdr:colOff>
      <xdr:row>1</xdr:row>
      <xdr:rowOff>47625</xdr:rowOff>
    </xdr:from>
    <xdr:to>
      <xdr:col>0</xdr:col>
      <xdr:colOff>924233</xdr:colOff>
      <xdr:row>6</xdr:row>
      <xdr:rowOff>104775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EC8A444-C334-427D-B8A6-AD3BE8D172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976" y="285750"/>
          <a:ext cx="743257" cy="10287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SRV-DATOS\Docs\dayrobi.ozoria\Desktop\ESTADOS%20FINANCIEROS%202024\ESTADOS%20FINANCIERO.%202024.xlsx" TargetMode="External"/><Relationship Id="rId1" Type="http://schemas.openxmlformats.org/officeDocument/2006/relationships/externalLinkPath" Target="file:///\\SRV-DATOS\Docs\dayrobi.ozoria\Desktop\ESTADOS%20FINANCIEROS%202024\ESTADOS%20FINANCIERO.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LANCE ENERO"/>
      <sheetName val="BALANCE FEBRERO"/>
      <sheetName val="BALANCE MARZO"/>
      <sheetName val="BALANCE ABRIL"/>
      <sheetName val="BALANCE MAYO"/>
      <sheetName val="BALANCE JUNIO"/>
      <sheetName val="BALANCE JULIO"/>
      <sheetName val="BALANCE AGOSTO"/>
      <sheetName val="BALANCE SEPTIEMBRE"/>
      <sheetName val="BALANCE OCTUBRE"/>
      <sheetName val="BALANCE NOVIEMBRE"/>
      <sheetName val="BALANCE DICIEMBRE "/>
      <sheetName val="RESULTADOS ENERO"/>
      <sheetName val="RESULTADOS FEBRERO"/>
      <sheetName val="RESULTADOS MARZO"/>
      <sheetName val="RESULTADOS ABRIL"/>
      <sheetName val="RESULTADOS MAYO"/>
      <sheetName val="RESULTADOS JUNIO"/>
      <sheetName val="RESULTADOS JULIO"/>
      <sheetName val="RESULTADOS AGOSTO"/>
      <sheetName val="RESULTADOS SEPTIEMBRE"/>
      <sheetName val="RESULTADOS OCTUBRE"/>
      <sheetName val="RESULTADOS NOVIEMBRE"/>
      <sheetName val="RESULTADOS DICIEMBRE"/>
      <sheetName val="RESULTADOS 2024"/>
      <sheetName val="AJUSTES"/>
      <sheetName val="AMORTIZACION DE SEGUROS NOVIEMB"/>
      <sheetName val="AMORTIZACION DE SEGUROS DICIEMB"/>
      <sheetName val="LIBRETAS AL CIERRE"/>
      <sheetName val="Hoj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8">
          <cell r="F8" t="str">
            <v>TOTAL RD$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dayrobi.ozoria/Downloads/2025.02.05%20Reporte%20inventario%20al%2031%20de%20Enero%202025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dayrobi.ozoria/Downloads/2025.03.05%20Reporte%20inventario%20al%2028%20de%20febrero%202025%20(1)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dayrobi.ozoria/AppData/Roaming/Microsoft/Windows/Network%20Shortcuts/2025.04.14%20Reporte%20inventario%20al%2031%20de%20marzo%202025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dayrobi.ozoria/Downloads/2025.05.06%20Reporte%20inventario%20al%2030%20de%20Abril%202025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dayrobi.ozoria/Downloads/2025.06.09%20Reporte%20inventario%20al%2031%20de%20Mayo%202025%20(1).xlsx" TargetMode="External"/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dayrobi.ozoria/Downloads/2025.07.04%20Reporte%20inventario%20al%2030%20de%20junio%202025.xlsx" TargetMode="External"/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dayrobi.ozoria/Downloads/2025.08.07%20Reporte%20inventario%20al%2031%20de%20julio%202025%20(1).xlsx" TargetMode="External"/><Relationship Id="rId1" Type="http://schemas.openxmlformats.org/officeDocument/2006/relationships/pivotCacheRecords" Target="pivotCacheRecords7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tiana Vargas" refreshedDate="45693.614904513888" createdVersion="8" refreshedVersion="8" minRefreshableVersion="3" recordCount="176" xr:uid="{A9C4C862-4307-4B18-A88B-409B66E255B9}">
  <cacheSource type="worksheet">
    <worksheetSource ref="B7:H183" sheet="Inv. Final Ene.2025" r:id="rId2"/>
  </cacheSource>
  <cacheFields count="7">
    <cacheField name="Desde" numFmtId="0">
      <sharedItems containsMixedTypes="1" containsNumber="1" containsInteger="1" minValue="0" maxValue="9395001"/>
    </cacheField>
    <cacheField name="Hasta" numFmtId="0">
      <sharedItems containsMixedTypes="1" containsNumber="1" containsInteger="1" minValue="0" maxValue="9399944"/>
    </cacheField>
    <cacheField name="OPP" numFmtId="0">
      <sharedItems containsBlank="1" count="57">
        <s v="Amberes"/>
        <s v="Argentina"/>
        <s v="Aruba"/>
        <s v="Chicago"/>
        <s v="Colombia"/>
        <s v="Curazao"/>
        <s v="Islas Canarias"/>
        <s v="Los Angeles"/>
        <s v="Marsella"/>
        <s v="Mexico"/>
        <s v="Montreal"/>
        <s v="Saint Marteen"/>
        <s v="Toronto"/>
        <s v="Trinidad y Tobago"/>
        <s v="Valencia"/>
        <s v="Washington"/>
        <s v="Zurich"/>
        <s v="Guadalupe"/>
        <s v="Miami"/>
        <s v="Hamburgo"/>
        <s v="Nueva York"/>
        <s v="Antigua y Barbuda"/>
        <s v="Panama"/>
        <s v="Amsterdam"/>
        <s v="New Orleans"/>
        <s v="Genova"/>
        <s v="Chile"/>
        <s v="Boston"/>
        <s v="Madrid"/>
        <s v="Filadelfia (Pensilvania)"/>
        <s v="Puerto Rico"/>
        <s v="Barcelona"/>
        <s v="Orlando"/>
        <s v="Milan"/>
        <s v="Houston"/>
        <s v="New Jersey"/>
        <s v="Roma"/>
        <s v="Paris"/>
        <s v="Bonao"/>
        <s v="Puerto Plata"/>
        <s v="Exterior"/>
        <s v="Azua"/>
        <s v="Barahona"/>
        <s v="San Pedro"/>
        <s v="Parque del Este"/>
        <s v="Monte Cristi"/>
        <s v="San Francisco"/>
        <s v="Punto Gob DN"/>
        <s v="Santiago"/>
        <s v="Distrito Nac.(Sede Central)"/>
        <s v="Nagua"/>
        <s v="La Vega"/>
        <s v="Higuey"/>
        <s v="Zona Oriental"/>
        <s v="Boveda D. N."/>
        <s v="Boveda Barahona"/>
        <m u="1"/>
      </sharedItems>
    </cacheField>
    <cacheField name="Consulados" numFmtId="0">
      <sharedItems containsBlank="1" count="40">
        <s v="Amberes"/>
        <s v="Argentina"/>
        <s v="Aruba"/>
        <s v="Chicago"/>
        <s v="Colombia"/>
        <s v="Curazao"/>
        <s v="Islas Canarias"/>
        <s v="Los Angeles"/>
        <s v="Marsella"/>
        <s v="Mexico"/>
        <s v="Montreal"/>
        <s v="Saint Marteen"/>
        <s v="Toronto"/>
        <s v="Trinidad y Tobago"/>
        <s v="Valencia"/>
        <s v="Washington"/>
        <s v="Zurich"/>
        <s v="Guadalupe"/>
        <s v="Miami"/>
        <s v="Hamburgo"/>
        <s v="Nueva York"/>
        <s v="Antigua y Barbuda"/>
        <s v="Panama"/>
        <s v="Amsterdam"/>
        <s v="New Orleans"/>
        <s v="Genova"/>
        <s v="Chile"/>
        <s v="Boston"/>
        <s v="Madrid"/>
        <s v="Filadelfia (Pensilvania)"/>
        <s v="Puerto Rico"/>
        <s v="Barcelona"/>
        <s v="Orlando"/>
        <s v="Milan"/>
        <s v="Houston"/>
        <s v="New Jersey"/>
        <s v="Roma"/>
        <s v="Paris"/>
        <m/>
        <s v="Exterior"/>
      </sharedItems>
    </cacheField>
    <cacheField name="Unds Libretas" numFmtId="164">
      <sharedItems containsSemiMixedTypes="0" containsString="0" containsNumber="1" containsInteger="1" minValue="0" maxValue="232000"/>
    </cacheField>
    <cacheField name="Producto" numFmtId="0">
      <sharedItems/>
    </cacheField>
    <cacheField name="Comentari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tiana Vargas" refreshedDate="45722.534959490738" createdVersion="8" refreshedVersion="8" minRefreshableVersion="3" recordCount="195" xr:uid="{57CD604B-B8CC-46BB-A6A1-162CEBA9A141}">
  <cacheSource type="worksheet">
    <worksheetSource ref="B7:F202" sheet="Inv. Final Ene.2025" r:id="rId2"/>
  </cacheSource>
  <cacheFields count="5">
    <cacheField name="Desde" numFmtId="0">
      <sharedItems containsMixedTypes="1" containsNumber="1" containsInteger="1" minValue="0" maxValue="9399945"/>
    </cacheField>
    <cacheField name="Hasta" numFmtId="0">
      <sharedItems containsMixedTypes="1" containsNumber="1" containsInteger="1" minValue="0" maxValue="9781400"/>
    </cacheField>
    <cacheField name="OPP" numFmtId="0">
      <sharedItems count="57">
        <s v="Amberes"/>
        <s v="Argentina"/>
        <s v="Aruba"/>
        <s v="Chicago"/>
        <s v="Colombia"/>
        <s v="Curazao"/>
        <s v="Los Angeles"/>
        <s v="Marsella"/>
        <s v="Mexico"/>
        <s v="Montreal"/>
        <s v="Saint Marteen"/>
        <s v="Toronto"/>
        <s v="Trinidad y Tobago"/>
        <s v="Valencia"/>
        <s v="Washington"/>
        <s v="Zurich"/>
        <s v="Guadalupe"/>
        <s v="Miami"/>
        <s v="Hamburgo"/>
        <s v="Nueva York"/>
        <s v="Antigua y Barbuda"/>
        <s v="Boston"/>
        <s v="Panama"/>
        <s v="Amsterdam"/>
        <s v="New Orleans"/>
        <s v="Genova"/>
        <s v="Madrid"/>
        <s v="Filadelfia (Pensilvania)"/>
        <s v="Orlando"/>
        <s v="Puerto Rico"/>
        <s v="Milano"/>
        <s v="Barcelona"/>
        <s v="Houston"/>
        <s v="Paris"/>
        <s v="Roma"/>
        <s v="Islas Canarias"/>
        <s v="New Jersey"/>
        <s v="Exterior"/>
        <s v="Monte Cristi"/>
        <s v="Bonao"/>
        <s v="Nagua"/>
        <s v="Chile"/>
        <s v="Puerto Plata"/>
        <s v="Parque del Este"/>
        <s v="Azua"/>
        <s v="Santiago"/>
        <s v="San Pedro"/>
        <s v="Punto Gob DN"/>
        <s v="Higuey"/>
        <s v="San Francisco"/>
        <s v="Zona Oriental"/>
        <s v="Barahona"/>
        <s v="Distrito Nac.(Sede Central)"/>
        <s v="La Vega"/>
        <s v="Boveda D. N."/>
        <s v="Boveda Banreservas"/>
        <s v="Boveda Barahona"/>
      </sharedItems>
    </cacheField>
    <cacheField name="Consulados" numFmtId="0">
      <sharedItems containsBlank="1"/>
    </cacheField>
    <cacheField name="Unds Libretas" numFmtId="164">
      <sharedItems containsSemiMixedTypes="0" containsString="0" containsNumber="1" containsInteger="1" minValue="0" maxValue="38145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tiana Vargas" refreshedDate="45761.62909652778" createdVersion="8" refreshedVersion="8" minRefreshableVersion="3" recordCount="194" xr:uid="{F6DE7AF4-3173-402A-B683-A5CFECBCA5F5}">
  <cacheSource type="worksheet">
    <worksheetSource ref="B7:F201" sheet="Inv. Final marzo.2025" r:id="rId2"/>
  </cacheSource>
  <cacheFields count="5">
    <cacheField name="Desde" numFmtId="0">
      <sharedItems containsBlank="1" containsMixedTypes="1" containsNumber="1" containsInteger="1" minValue="0" maxValue="9781401"/>
    </cacheField>
    <cacheField name="Hasta" numFmtId="0">
      <sharedItems containsBlank="1" containsMixedTypes="1" containsNumber="1" containsInteger="1" minValue="0" maxValue="10149944"/>
    </cacheField>
    <cacheField name="OPP" numFmtId="0">
      <sharedItems containsBlank="1" containsMixedTypes="1" containsNumber="1" containsInteger="1" minValue="3" maxValue="648" count="61">
        <s v="Amberes"/>
        <s v="Argentina"/>
        <s v="Aruba"/>
        <s v="Chicago"/>
        <s v="Colombia"/>
        <s v="Curazao"/>
        <s v="Los Angeles"/>
        <s v="Marsella"/>
        <s v="Mexico"/>
        <s v="Montreal"/>
        <s v="Saint Marteen"/>
        <s v="Toronto"/>
        <s v="Trinidad y Tobago"/>
        <s v="Valencia"/>
        <s v="Washington"/>
        <s v="Zurich"/>
        <s v="Guadalupe"/>
        <s v="Miami"/>
        <s v="Hamburgo"/>
        <s v="Zona Oriental"/>
        <s v="Nueva York"/>
        <s v="Antigua y Barbuda"/>
        <s v="Boston"/>
        <s v="Panama"/>
        <s v="Amsterdam"/>
        <s v="New Orleans"/>
        <s v="Genova"/>
        <s v="Madrid"/>
        <s v="Orlando"/>
        <m/>
        <s v="Puerto Rico"/>
        <s v="Barcelona"/>
        <n v="3"/>
        <n v="648"/>
        <s v="Islas Canarias"/>
        <s v="Exterior"/>
        <s v="Filadelfia (Pensilvania)"/>
        <s v="Bonao"/>
        <s v="Roma"/>
        <s v="Paris"/>
        <s v="Houston"/>
        <s v="Chile"/>
        <s v="New Jersey"/>
        <s v="Barahona"/>
        <s v="Milano"/>
        <s v="Monte Cristi"/>
        <s v="Puerto Plata"/>
        <s v="Nagua"/>
        <s v="Higuey"/>
        <s v="La Vega"/>
        <s v="San Francisco"/>
        <s v="Punto Gob DN"/>
        <s v="Santiago"/>
        <s v="Parque del Este"/>
        <s v="Distrito Nac.(Sede Central)"/>
        <s v="Azua"/>
        <s v="San Pedro"/>
        <s v="Boveda D. N."/>
        <s v="Boveda Banreservas"/>
        <s v="Boveda Barahona"/>
        <s v="Boveda Banco Popular"/>
      </sharedItems>
    </cacheField>
    <cacheField name="Consulados" numFmtId="0">
      <sharedItems containsBlank="1"/>
    </cacheField>
    <cacheField name="Unds Libretas" numFmtId="164">
      <sharedItems containsString="0" containsBlank="1" containsNumber="1" containsInteger="1" minValue="0" maxValue="38145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tiana Vargas" refreshedDate="45785.638883564818" createdVersion="8" refreshedVersion="8" minRefreshableVersion="3" recordCount="204" xr:uid="{3F4392E6-E34F-4803-B97A-D5C5A53A5D90}">
  <cacheSource type="worksheet">
    <worksheetSource ref="B7:F211" sheet="Inv. Final Abril.2025" r:id="rId2"/>
  </cacheSource>
  <cacheFields count="5">
    <cacheField name="Desde" numFmtId="0">
      <sharedItems containsBlank="1" containsMixedTypes="1" containsNumber="1" containsInteger="1" minValue="0" maxValue="9781401"/>
    </cacheField>
    <cacheField name="Hasta" numFmtId="0">
      <sharedItems containsBlank="1" containsMixedTypes="1" containsNumber="1" containsInteger="1" minValue="0" maxValue="10149944"/>
    </cacheField>
    <cacheField name="OPP" numFmtId="0">
      <sharedItems containsBlank="1" containsMixedTypes="1" containsNumber="1" containsInteger="1" minValue="3" maxValue="648" count="61">
        <s v="Amberes"/>
        <s v="Argentina"/>
        <s v="Aruba"/>
        <s v="Chicago"/>
        <s v="Colombia"/>
        <s v="Curazao"/>
        <s v="Los Angeles"/>
        <s v="Marsella"/>
        <s v="Mexico"/>
        <s v="Montreal"/>
        <s v="Saint Marteen"/>
        <s v="Toronto"/>
        <s v="Trinidad y Tobago"/>
        <s v="Valencia"/>
        <s v="Washington"/>
        <s v="Zurich"/>
        <s v="Guadalupe"/>
        <s v="Miami"/>
        <s v="Hamburgo"/>
        <s v="Zona Oriental"/>
        <s v="Nueva York"/>
        <s v="Antigua y Barbuda"/>
        <m/>
        <s v="Boston"/>
        <s v="Panama"/>
        <s v="New Orleans"/>
        <s v="Amsterdam"/>
        <s v="Genova"/>
        <s v="Orlando"/>
        <s v="Puerto Rico"/>
        <s v="Barcelona"/>
        <s v="Madrid"/>
        <s v="Islas Canarias"/>
        <s v="Exterior"/>
        <s v="Filadelfia (Pensilvania)"/>
        <s v="Bonao"/>
        <s v="Roma"/>
        <s v="Houston"/>
        <s v="Chile"/>
        <s v="Paris"/>
        <s v="Milano"/>
        <s v="Nagua"/>
        <s v="Azua"/>
        <s v="Barahona"/>
        <s v="Puerto Plata"/>
        <s v="Monte Cristi"/>
        <s v="Parque del Este"/>
        <s v="La Vega"/>
        <s v="Higuey"/>
        <s v="New Jersey"/>
        <s v="San Francisco"/>
        <s v="San Pedro"/>
        <s v="Santiago"/>
        <s v="Punto Gob DN"/>
        <s v="Distrito Nac.(Sede Central)"/>
        <s v="Boveda D. N."/>
        <s v="Boveda Banreservas"/>
        <s v="Boveda Barahona"/>
        <s v="Boveda Banco Popular"/>
        <n v="3" u="1"/>
        <n v="648" u="1"/>
      </sharedItems>
    </cacheField>
    <cacheField name="Consulados" numFmtId="0">
      <sharedItems containsBlank="1"/>
    </cacheField>
    <cacheField name="Unds Libretas" numFmtId="164">
      <sharedItems containsString="0" containsBlank="1" containsNumber="1" containsInteger="1" minValue="0" maxValue="38145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tiana Vargas" refreshedDate="45819.417603125003" createdVersion="8" refreshedVersion="8" minRefreshableVersion="3" recordCount="248" xr:uid="{59920AC7-CB7C-4118-8C2D-B9F1F66BAD9D}">
  <cacheSource type="worksheet">
    <worksheetSource ref="B7:F255" sheet="Inv. Final Mayo.2025" r:id="rId2"/>
  </cacheSource>
  <cacheFields count="5">
    <cacheField name="Desde" numFmtId="0">
      <sharedItems containsBlank="1" containsMixedTypes="1" containsNumber="1" containsInteger="1" minValue="0" maxValue="9781401"/>
    </cacheField>
    <cacheField name="Hasta" numFmtId="0">
      <sharedItems containsBlank="1" containsMixedTypes="1" containsNumber="1" containsInteger="1" minValue="0" maxValue="10149944"/>
    </cacheField>
    <cacheField name="OPP" numFmtId="0">
      <sharedItems containsBlank="1" containsMixedTypes="1" containsNumber="1" containsInteger="1" minValue="3" maxValue="648" count="61">
        <s v="Amberes"/>
        <s v="Argentina"/>
        <s v="Aruba"/>
        <s v="Chicago"/>
        <s v="Colombia"/>
        <s v="Curazao"/>
        <s v="Los Angeles"/>
        <s v="Marsella"/>
        <s v="Mexico"/>
        <s v="Montreal"/>
        <s v="Saint Marteen"/>
        <s v="Toronto"/>
        <s v="Trinidad y Tobago"/>
        <s v="Valencia"/>
        <s v="Washington"/>
        <s v="Zurich"/>
        <s v="Guadalupe"/>
        <s v="Miami"/>
        <s v="Hamburgo"/>
        <s v="Nueva York"/>
        <s v="Boston"/>
        <s v="Panama"/>
        <s v="Amsterdam"/>
        <s v="San Pedro"/>
        <s v="Nagua"/>
        <s v="Genova"/>
        <s v="Puerto Rico"/>
        <s v="Madrid"/>
        <s v="Islas Canarias"/>
        <s v="Orlando"/>
        <s v="Exterior"/>
        <s v="Barcelona"/>
        <s v="Filadelfia (Pensilvania)"/>
        <m/>
        <s v="Bonao"/>
        <s v="Milano"/>
        <s v="Chile"/>
        <s v="Roma"/>
        <s v="Punto Gob DN"/>
        <s v="Paris"/>
        <s v="Monte Cristi"/>
        <s v="Houston"/>
        <s v="New Jersey"/>
        <s v="Azua"/>
        <s v="Puerto Plata"/>
        <s v="Parque del Este"/>
        <s v="La Vega"/>
        <s v="New Orleans"/>
        <s v="Antigua y Barbuda"/>
        <s v="Higuey"/>
        <s v="Barahona"/>
        <s v="San Francisco"/>
        <s v="Santiago"/>
        <s v="Distrito Nac.(Sede Central)"/>
        <s v="Zona Oriental"/>
        <s v="Boveda D. N."/>
        <s v="Boveda Banreservas"/>
        <s v="Boveda Barahona"/>
        <s v="Boveda Banco Popular"/>
        <n v="3" u="1"/>
        <n v="648" u="1"/>
      </sharedItems>
    </cacheField>
    <cacheField name="Consulados" numFmtId="0">
      <sharedItems containsBlank="1"/>
    </cacheField>
    <cacheField name="Unds Libretas" numFmtId="164">
      <sharedItems containsString="0" containsBlank="1" containsNumber="1" containsInteger="1" minValue="0" maxValue="38145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tiana Vargas" refreshedDate="45846.644257754633" createdVersion="8" refreshedVersion="8" minRefreshableVersion="3" recordCount="429" xr:uid="{DB00F6B2-6B26-4ABD-AD75-E69E4A3E6B28}">
  <cacheSource type="worksheet">
    <worksheetSource ref="B7:F436" sheet="Inv. Final Junio.2025" r:id="rId2"/>
  </cacheSource>
  <cacheFields count="5">
    <cacheField name="Desde" numFmtId="0">
      <sharedItems containsMixedTypes="1" containsNumber="1" containsInteger="1" minValue="0" maxValue="9781401"/>
    </cacheField>
    <cacheField name="Hasta" numFmtId="0">
      <sharedItems containsMixedTypes="1" containsNumber="1" containsInteger="1" minValue="0" maxValue="10149944"/>
    </cacheField>
    <cacheField name="OPP" numFmtId="0">
      <sharedItems containsBlank="1" count="60">
        <s v="Amberes"/>
        <s v="Argentina"/>
        <s v="Aruba"/>
        <s v="Chicago"/>
        <s v="Colombia"/>
        <s v="Curazao"/>
        <s v="Los Angeles"/>
        <s v="Marsella"/>
        <s v="Mexico"/>
        <s v="Montreal"/>
        <s v="Saint Marteen"/>
        <s v="Toronto"/>
        <s v="Trinidad y Tobago"/>
        <s v="Valencia"/>
        <s v="Washington"/>
        <s v="Zurich"/>
        <s v="Puerto Rico"/>
        <s v="Miami"/>
        <s v="Barcelona"/>
        <s v="Milano"/>
        <s v="Boston"/>
        <s v="Hamburgo"/>
        <s v="Genova"/>
        <s v="Madrid"/>
        <s v="New York"/>
        <s v="Barahona"/>
        <s v="Azua"/>
        <s v="San Francisco"/>
        <s v="Puerto Plata"/>
        <s v="Santiago"/>
        <s v="San Pedro"/>
        <s v="Roma"/>
        <s v="Higuey"/>
        <s v="Guadalupe"/>
        <s v="Parque del Este"/>
        <s v="Zona Oriental"/>
        <s v="Panama"/>
        <s v="Amsterdam"/>
        <s v="Islas Canarias"/>
        <s v="Orlando"/>
        <s v="Exterior"/>
        <s v="Bonao"/>
        <s v="Filadelfia (Pensilvania)"/>
        <s v="Chile"/>
        <s v="Frankfurt"/>
        <s v="Houston"/>
        <s v="New Orleans"/>
        <s v="Antigua y Barbuda"/>
        <s v="Monte Cristi"/>
        <s v="New Jersey"/>
        <s v="La Vega"/>
        <s v="Nagua"/>
        <s v="Paris"/>
        <s v="Distrito Nac.(Sede Central)"/>
        <s v="San Marteen"/>
        <s v="Punto Gob DN"/>
        <s v="Boveda D. N."/>
        <s v="Boveda Barahona"/>
        <s v="Boveda Banco Popular"/>
        <m u="1"/>
      </sharedItems>
    </cacheField>
    <cacheField name="Consulados" numFmtId="0">
      <sharedItems containsBlank="1"/>
    </cacheField>
    <cacheField name="Unds Libretas" numFmtId="164">
      <sharedItems containsSemiMixedTypes="0" containsString="0" containsNumber="1" containsInteger="1" minValue="0" maxValue="36854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tiana Vargas" refreshedDate="45877.469102777781" createdVersion="8" refreshedVersion="8" minRefreshableVersion="3" recordCount="403" xr:uid="{C05BD2F4-5635-4EF7-AFB7-EFD133FAAE65}">
  <cacheSource type="worksheet">
    <worksheetSource ref="B7:G410" sheet="Inv. Final Junio.2025" r:id="rId2"/>
  </cacheSource>
  <cacheFields count="6">
    <cacheField name="Desde" numFmtId="0">
      <sharedItems containsMixedTypes="1" containsNumber="1" containsInteger="1" minValue="0" maxValue="9999801"/>
    </cacheField>
    <cacheField name="Hasta" numFmtId="0">
      <sharedItems containsMixedTypes="1" containsNumber="1" containsInteger="1" minValue="0" maxValue="10149944"/>
    </cacheField>
    <cacheField name="OPP" numFmtId="0">
      <sharedItems containsBlank="1" count="60">
        <s v="Amberes"/>
        <s v="Argentina"/>
        <s v="Aruba"/>
        <s v="Chicago"/>
        <s v="Colombia"/>
        <s v="Curazao"/>
        <s v="Los Angeles"/>
        <s v="Marsella"/>
        <s v="Mexico"/>
        <s v="Montreal"/>
        <s v="Saint Marteen"/>
        <s v="Toronto"/>
        <s v="Trinidad y Tobago"/>
        <s v="Valencia"/>
        <s v="Washington"/>
        <s v="Zurich"/>
        <s v="Puerto Rico"/>
        <s v="Miami"/>
        <s v="Barcelona"/>
        <s v="Milano"/>
        <s v="Boston"/>
        <s v="Hamburgo"/>
        <s v="Genova"/>
        <s v="Madrid"/>
        <s v="New York"/>
        <s v="Barahona"/>
        <s v="Azua"/>
        <s v="San Francisco"/>
        <s v="Puerto Plata"/>
        <s v="Santiago"/>
        <s v="San Pedro"/>
        <s v="Roma"/>
        <s v="Higuey"/>
        <s v="Guadalupe"/>
        <s v="Parque del Este"/>
        <s v="Zona Oriental"/>
        <s v="Panama"/>
        <s v="Amsterdam"/>
        <s v="Orlando"/>
        <s v="Exterior"/>
        <s v="Houston"/>
        <s v="Antigua y Barbuda"/>
        <s v="Chile"/>
        <s v="New Jersey"/>
        <s v="New Orleans"/>
        <s v="Paris"/>
        <s v="Bonao"/>
        <s v="Monte Cristi"/>
        <s v="La Vega"/>
        <s v="Filadelfia (Pensilvania)"/>
        <s v="Boveda D. N."/>
        <s v="Nagua"/>
        <s v="Punto Gob DN"/>
        <s v="Distrito Nac.(Sede Central)"/>
        <s v="Boveda Barahona"/>
        <s v="Boveda Banco Popular"/>
        <s v="Islas Canarias"/>
        <s v="Frankfurt" u="1"/>
        <s v="San Marteen" u="1"/>
        <m u="1"/>
      </sharedItems>
    </cacheField>
    <cacheField name="Consulados" numFmtId="0">
      <sharedItems containsBlank="1"/>
    </cacheField>
    <cacheField name="Tipo" numFmtId="0">
      <sharedItems count="2">
        <s v="Consulados"/>
        <s v="OPPs"/>
      </sharedItems>
    </cacheField>
    <cacheField name="Unds Libretas" numFmtId="164">
      <sharedItems containsSemiMixedTypes="0" containsString="0" containsNumber="1" containsInteger="1" minValue="0" maxValue="30145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6">
  <r>
    <n v="0"/>
    <n v="0"/>
    <x v="0"/>
    <x v="0"/>
    <n v="0"/>
    <s v="N/C"/>
    <m/>
  </r>
  <r>
    <n v="0"/>
    <n v="0"/>
    <x v="1"/>
    <x v="1"/>
    <n v="0"/>
    <s v="N/C"/>
    <m/>
  </r>
  <r>
    <n v="0"/>
    <n v="0"/>
    <x v="2"/>
    <x v="2"/>
    <n v="0"/>
    <s v="N/C"/>
    <m/>
  </r>
  <r>
    <n v="0"/>
    <n v="0"/>
    <x v="3"/>
    <x v="3"/>
    <n v="0"/>
    <s v="N/C"/>
    <s v="Conectado pero no se visualiza en el sistema"/>
  </r>
  <r>
    <n v="0"/>
    <n v="0"/>
    <x v="4"/>
    <x v="4"/>
    <n v="0"/>
    <s v="N/C"/>
    <s v="Conectado pero no se visualiza en el sistema"/>
  </r>
  <r>
    <n v="0"/>
    <n v="0"/>
    <x v="5"/>
    <x v="5"/>
    <n v="0"/>
    <s v="N/C"/>
    <m/>
  </r>
  <r>
    <n v="0"/>
    <n v="0"/>
    <x v="6"/>
    <x v="6"/>
    <n v="0"/>
    <s v="N/C"/>
    <m/>
  </r>
  <r>
    <n v="0"/>
    <n v="0"/>
    <x v="7"/>
    <x v="7"/>
    <n v="0"/>
    <s v="N/C"/>
    <m/>
  </r>
  <r>
    <n v="0"/>
    <n v="0"/>
    <x v="8"/>
    <x v="8"/>
    <n v="0"/>
    <s v="N/C"/>
    <m/>
  </r>
  <r>
    <n v="0"/>
    <n v="0"/>
    <x v="9"/>
    <x v="9"/>
    <n v="0"/>
    <s v="N/C"/>
    <m/>
  </r>
  <r>
    <n v="0"/>
    <n v="0"/>
    <x v="10"/>
    <x v="10"/>
    <n v="0"/>
    <s v="N/C"/>
    <m/>
  </r>
  <r>
    <n v="0"/>
    <n v="0"/>
    <x v="11"/>
    <x v="11"/>
    <n v="0"/>
    <s v="N/C"/>
    <s v="Conectado pero no se visualiza en el sistema"/>
  </r>
  <r>
    <n v="0"/>
    <n v="0"/>
    <x v="12"/>
    <x v="12"/>
    <n v="0"/>
    <s v="N/C"/>
    <m/>
  </r>
  <r>
    <n v="0"/>
    <n v="0"/>
    <x v="13"/>
    <x v="13"/>
    <n v="0"/>
    <s v="N/C"/>
    <m/>
  </r>
  <r>
    <n v="0"/>
    <n v="0"/>
    <x v="14"/>
    <x v="14"/>
    <n v="0"/>
    <s v="N/C"/>
    <s v="Conectado pero no se visualiza en el sistema"/>
  </r>
  <r>
    <n v="0"/>
    <n v="0"/>
    <x v="15"/>
    <x v="15"/>
    <n v="0"/>
    <s v="N/C"/>
    <m/>
  </r>
  <r>
    <n v="0"/>
    <n v="0"/>
    <x v="16"/>
    <x v="16"/>
    <n v="0"/>
    <s v="N/C"/>
    <s v="Conectado pero no se visualiza en el sistema"/>
  </r>
  <r>
    <n v="6900548"/>
    <n v="6900550"/>
    <x v="17"/>
    <x v="17"/>
    <n v="3"/>
    <s v="Libretas Azules"/>
    <m/>
  </r>
  <r>
    <n v="7161601"/>
    <n v="7161846"/>
    <x v="18"/>
    <x v="18"/>
    <n v="246"/>
    <s v="Libretas Azules"/>
    <s v="51 Libretas enganchadas"/>
  </r>
  <r>
    <n v="7161848"/>
    <n v="7161901"/>
    <x v="18"/>
    <x v="18"/>
    <n v="54"/>
    <s v="Libretas Azules"/>
    <m/>
  </r>
  <r>
    <n v="7161903"/>
    <n v="7161963"/>
    <x v="18"/>
    <x v="18"/>
    <n v="61"/>
    <s v="Libretas Azules"/>
    <m/>
  </r>
  <r>
    <n v="7161965"/>
    <n v="7162583"/>
    <x v="18"/>
    <x v="18"/>
    <n v="619"/>
    <s v="Libretas Azules"/>
    <m/>
  </r>
  <r>
    <n v="7162585"/>
    <n v="7162601"/>
    <x v="18"/>
    <x v="18"/>
    <n v="17"/>
    <s v="Libretas Azules"/>
    <m/>
  </r>
  <r>
    <n v="7162603"/>
    <n v="7162658"/>
    <x v="18"/>
    <x v="18"/>
    <n v="56"/>
    <s v="Libretas Azules"/>
    <m/>
  </r>
  <r>
    <n v="7162661"/>
    <n v="7162673"/>
    <x v="18"/>
    <x v="18"/>
    <n v="13"/>
    <s v="Libretas Azules"/>
    <m/>
  </r>
  <r>
    <n v="7162676"/>
    <n v="7162677"/>
    <x v="18"/>
    <x v="18"/>
    <n v="2"/>
    <s v="Libretas Azules"/>
    <m/>
  </r>
  <r>
    <n v="7162679"/>
    <n v="7162681"/>
    <x v="18"/>
    <x v="18"/>
    <n v="3"/>
    <s v="Libretas Azules"/>
    <m/>
  </r>
  <r>
    <n v="7162683"/>
    <n v="7162697"/>
    <x v="18"/>
    <x v="18"/>
    <n v="15"/>
    <s v="Libretas Azules"/>
    <m/>
  </r>
  <r>
    <n v="7162699"/>
    <n v="7162757"/>
    <x v="18"/>
    <x v="18"/>
    <n v="59"/>
    <s v="Libretas Azules"/>
    <m/>
  </r>
  <r>
    <n v="7162759"/>
    <n v="7162764"/>
    <x v="18"/>
    <x v="18"/>
    <n v="6"/>
    <s v="Libretas Azules"/>
    <m/>
  </r>
  <r>
    <n v="7162766"/>
    <n v="7162777"/>
    <x v="18"/>
    <x v="18"/>
    <n v="12"/>
    <s v="Libretas Azules"/>
    <m/>
  </r>
  <r>
    <n v="7253035"/>
    <n v="7253037"/>
    <x v="19"/>
    <x v="19"/>
    <n v="3"/>
    <s v="Libretas Azules"/>
    <s v="258 Libretas enganchadas"/>
  </r>
  <r>
    <n v="7322383"/>
    <n v="7322411"/>
    <x v="17"/>
    <x v="17"/>
    <n v="29"/>
    <s v="Libretas Azules"/>
    <m/>
  </r>
  <r>
    <n v="7383097"/>
    <n v="7383097"/>
    <x v="19"/>
    <x v="19"/>
    <n v="1"/>
    <s v="Libretas Azules"/>
    <m/>
  </r>
  <r>
    <n v="7383493"/>
    <n v="7383530"/>
    <x v="17"/>
    <x v="17"/>
    <n v="38"/>
    <s v="Libretas Azules"/>
    <m/>
  </r>
  <r>
    <n v="7452931"/>
    <n v="7452950"/>
    <x v="17"/>
    <x v="17"/>
    <n v="20"/>
    <s v="Libretas Azules"/>
    <m/>
  </r>
  <r>
    <n v="7480531"/>
    <n v="7480550"/>
    <x v="17"/>
    <x v="17"/>
    <n v="20"/>
    <s v="Libretas Azules"/>
    <m/>
  </r>
  <r>
    <n v="7655930"/>
    <n v="7655930"/>
    <x v="20"/>
    <x v="20"/>
    <n v="1"/>
    <s v="Libretas Azules"/>
    <s v="141 Libretas enganchadas"/>
  </r>
  <r>
    <n v="7655946"/>
    <n v="7655948"/>
    <x v="20"/>
    <x v="20"/>
    <n v="3"/>
    <s v="Libretas Azules"/>
    <m/>
  </r>
  <r>
    <n v="7660626"/>
    <n v="7660660"/>
    <x v="21"/>
    <x v="21"/>
    <n v="35"/>
    <s v="Libretas Azules"/>
    <s v="Libretas asignadas  (Transito en Boveda)"/>
  </r>
  <r>
    <n v="7713417"/>
    <n v="7713419"/>
    <x v="20"/>
    <x v="20"/>
    <n v="3"/>
    <s v="Libretas Azules"/>
    <m/>
  </r>
  <r>
    <n v="7715401"/>
    <n v="7715403"/>
    <x v="20"/>
    <x v="20"/>
    <n v="3"/>
    <s v="Libretas Azules"/>
    <m/>
  </r>
  <r>
    <n v="7715406"/>
    <n v="7715410"/>
    <x v="20"/>
    <x v="20"/>
    <n v="5"/>
    <s v="Libretas Azules"/>
    <m/>
  </r>
  <r>
    <n v="7715421"/>
    <n v="7715427"/>
    <x v="20"/>
    <x v="20"/>
    <n v="7"/>
    <s v="Libretas Azules"/>
    <m/>
  </r>
  <r>
    <n v="7715429"/>
    <n v="7715429"/>
    <x v="20"/>
    <x v="20"/>
    <n v="1"/>
    <s v="Libretas Azules"/>
    <m/>
  </r>
  <r>
    <n v="7715430"/>
    <n v="7715431"/>
    <x v="20"/>
    <x v="20"/>
    <n v="2"/>
    <s v="Libretas Azules"/>
    <m/>
  </r>
  <r>
    <n v="7756799"/>
    <n v="7756799"/>
    <x v="22"/>
    <x v="22"/>
    <n v="1"/>
    <s v="Libretas Azules"/>
    <m/>
  </r>
  <r>
    <n v="7855296"/>
    <n v="7855296"/>
    <x v="23"/>
    <x v="23"/>
    <n v="1"/>
    <s v="Libretas Azules"/>
    <m/>
  </r>
  <r>
    <n v="7922431"/>
    <n v="7922431"/>
    <x v="20"/>
    <x v="20"/>
    <n v="1"/>
    <s v="Libretas Azules"/>
    <m/>
  </r>
  <r>
    <n v="7922436"/>
    <n v="7922436"/>
    <x v="20"/>
    <x v="20"/>
    <n v="1"/>
    <s v="Libretas Azules"/>
    <m/>
  </r>
  <r>
    <n v="7922440"/>
    <n v="7922440"/>
    <x v="20"/>
    <x v="20"/>
    <n v="1"/>
    <s v="Libretas Azules"/>
    <m/>
  </r>
  <r>
    <n v="7946472"/>
    <n v="7946512"/>
    <x v="23"/>
    <x v="23"/>
    <n v="41"/>
    <s v="Libretas Azules"/>
    <m/>
  </r>
  <r>
    <n v="8032883"/>
    <n v="8032957"/>
    <x v="24"/>
    <x v="24"/>
    <n v="75"/>
    <s v="Libretas Azules"/>
    <m/>
  </r>
  <r>
    <n v="8048681"/>
    <n v="8048877"/>
    <x v="18"/>
    <x v="18"/>
    <n v="197"/>
    <s v="Libretas Azules"/>
    <m/>
  </r>
  <r>
    <n v="8141281"/>
    <n v="8141359"/>
    <x v="23"/>
    <x v="23"/>
    <n v="79"/>
    <s v="Libretas Azules"/>
    <m/>
  </r>
  <r>
    <n v="8172051"/>
    <n v="8172080"/>
    <x v="20"/>
    <x v="20"/>
    <n v="30"/>
    <s v="Libretas Azules"/>
    <m/>
  </r>
  <r>
    <n v="8178222"/>
    <n v="8178253"/>
    <x v="23"/>
    <x v="23"/>
    <n v="32"/>
    <s v="Libretas Azules"/>
    <m/>
  </r>
  <r>
    <n v="8196483"/>
    <n v="8197106"/>
    <x v="18"/>
    <x v="18"/>
    <n v="624"/>
    <s v="Libretas Azules"/>
    <m/>
  </r>
  <r>
    <n v="8227441"/>
    <n v="8227468"/>
    <x v="19"/>
    <x v="19"/>
    <n v="28"/>
    <s v="Libretas Azules"/>
    <m/>
  </r>
  <r>
    <n v="8316521"/>
    <n v="8316780"/>
    <x v="18"/>
    <x v="18"/>
    <n v="260"/>
    <s v="Libretas Azules"/>
    <m/>
  </r>
  <r>
    <n v="8389961"/>
    <n v="8390213"/>
    <x v="18"/>
    <x v="18"/>
    <n v="253"/>
    <s v="Libretas Azules"/>
    <m/>
  </r>
  <r>
    <n v="8402521"/>
    <n v="8402836"/>
    <x v="18"/>
    <x v="18"/>
    <n v="316"/>
    <s v="Libretas Azules"/>
    <m/>
  </r>
  <r>
    <n v="8403002"/>
    <n v="8403054"/>
    <x v="23"/>
    <x v="23"/>
    <n v="53"/>
    <s v="Libretas Azules"/>
    <m/>
  </r>
  <r>
    <n v="8425440"/>
    <n v="8425491"/>
    <x v="23"/>
    <x v="23"/>
    <n v="52"/>
    <s v="Libretas Azules"/>
    <m/>
  </r>
  <r>
    <n v="8546351"/>
    <n v="8546737"/>
    <x v="18"/>
    <x v="18"/>
    <n v="387"/>
    <s v="Libretas Azules"/>
    <m/>
  </r>
  <r>
    <n v="8586042"/>
    <n v="8586059"/>
    <x v="23"/>
    <x v="23"/>
    <n v="18"/>
    <s v="Libretas Azules"/>
    <m/>
  </r>
  <r>
    <n v="8589231"/>
    <n v="8589274"/>
    <x v="19"/>
    <x v="19"/>
    <n v="44"/>
    <s v="Libretas Azules"/>
    <m/>
  </r>
  <r>
    <n v="8611041"/>
    <n v="8611041"/>
    <x v="20"/>
    <x v="20"/>
    <n v="1"/>
    <s v="Libretas Azules"/>
    <m/>
  </r>
  <r>
    <n v="8611043"/>
    <n v="8611043"/>
    <x v="20"/>
    <x v="20"/>
    <n v="1"/>
    <s v="Libretas Azules"/>
    <m/>
  </r>
  <r>
    <n v="8611050"/>
    <n v="8611050"/>
    <x v="20"/>
    <x v="20"/>
    <n v="1"/>
    <s v="Libretas Azules"/>
    <m/>
  </r>
  <r>
    <n v="8611063"/>
    <n v="8611063"/>
    <x v="20"/>
    <x v="20"/>
    <n v="1"/>
    <s v="Libretas Azules"/>
    <m/>
  </r>
  <r>
    <n v="8611066"/>
    <n v="8611066"/>
    <x v="20"/>
    <x v="20"/>
    <n v="1"/>
    <s v="Libretas Azules"/>
    <m/>
  </r>
  <r>
    <n v="8611069"/>
    <n v="8611080"/>
    <x v="20"/>
    <x v="20"/>
    <n v="12"/>
    <s v="Libretas Azules"/>
    <m/>
  </r>
  <r>
    <n v="8611101"/>
    <n v="8611123"/>
    <x v="20"/>
    <x v="20"/>
    <n v="23"/>
    <s v="Libretas Azules"/>
    <m/>
  </r>
  <r>
    <n v="8611141"/>
    <n v="8611157"/>
    <x v="20"/>
    <x v="20"/>
    <n v="17"/>
    <s v="Libretas Azules"/>
    <m/>
  </r>
  <r>
    <n v="8611161"/>
    <n v="8611161"/>
    <x v="20"/>
    <x v="20"/>
    <n v="1"/>
    <s v="Libretas Azules"/>
    <m/>
  </r>
  <r>
    <n v="8611182"/>
    <n v="8611183"/>
    <x v="20"/>
    <x v="20"/>
    <n v="2"/>
    <s v="Libretas Azules"/>
    <m/>
  </r>
  <r>
    <n v="8611309"/>
    <n v="8611310"/>
    <x v="20"/>
    <x v="20"/>
    <n v="2"/>
    <s v="Libretas Azules"/>
    <m/>
  </r>
  <r>
    <n v="8611312"/>
    <n v="8611312"/>
    <x v="20"/>
    <x v="20"/>
    <n v="1"/>
    <s v="Libretas Azules"/>
    <m/>
  </r>
  <r>
    <n v="8611404"/>
    <n v="8611404"/>
    <x v="20"/>
    <x v="20"/>
    <n v="1"/>
    <s v="Libretas Azules"/>
    <m/>
  </r>
  <r>
    <n v="8611410"/>
    <n v="8611410"/>
    <x v="20"/>
    <x v="20"/>
    <n v="1"/>
    <s v="Libretas Azules"/>
    <m/>
  </r>
  <r>
    <n v="8611412"/>
    <n v="8611412"/>
    <x v="20"/>
    <x v="20"/>
    <n v="1"/>
    <s v="Libretas Azules"/>
    <m/>
  </r>
  <r>
    <n v="8611414"/>
    <n v="8611417"/>
    <x v="20"/>
    <x v="20"/>
    <n v="4"/>
    <s v="Libretas Azules"/>
    <m/>
  </r>
  <r>
    <n v="8611419"/>
    <n v="8611420"/>
    <x v="20"/>
    <x v="20"/>
    <n v="2"/>
    <s v="Libretas Azules"/>
    <m/>
  </r>
  <r>
    <n v="8611423"/>
    <n v="8611423"/>
    <x v="20"/>
    <x v="20"/>
    <n v="1"/>
    <s v="Libretas Azules"/>
    <m/>
  </r>
  <r>
    <n v="8611428"/>
    <n v="8611428"/>
    <x v="20"/>
    <x v="20"/>
    <n v="1"/>
    <s v="Libretas Azules"/>
    <m/>
  </r>
  <r>
    <n v="8611431"/>
    <n v="8611431"/>
    <x v="20"/>
    <x v="20"/>
    <n v="1"/>
    <s v="Libretas Azules"/>
    <m/>
  </r>
  <r>
    <n v="8611436"/>
    <n v="8611437"/>
    <x v="20"/>
    <x v="20"/>
    <n v="2"/>
    <s v="Libretas Azules"/>
    <m/>
  </r>
  <r>
    <n v="8611642"/>
    <n v="8611642"/>
    <x v="20"/>
    <x v="20"/>
    <n v="1"/>
    <s v="Libretas Azules"/>
    <m/>
  </r>
  <r>
    <n v="8611661"/>
    <n v="8611661"/>
    <x v="20"/>
    <x v="20"/>
    <n v="1"/>
    <s v="Libretas Azules"/>
    <m/>
  </r>
  <r>
    <n v="8611979"/>
    <n v="8611980"/>
    <x v="20"/>
    <x v="20"/>
    <n v="2"/>
    <s v="Libretas Azules"/>
    <m/>
  </r>
  <r>
    <n v="8611989"/>
    <n v="8611989"/>
    <x v="20"/>
    <x v="20"/>
    <n v="1"/>
    <s v="Libretas Azules"/>
    <m/>
  </r>
  <r>
    <n v="8611990"/>
    <n v="8611990"/>
    <x v="20"/>
    <x v="20"/>
    <n v="1"/>
    <s v="Libretas Azules"/>
    <m/>
  </r>
  <r>
    <n v="8612068"/>
    <n v="8612070"/>
    <x v="20"/>
    <x v="20"/>
    <n v="3"/>
    <s v="Libretas Azules"/>
    <m/>
  </r>
  <r>
    <n v="8645033"/>
    <n v="8645046"/>
    <x v="23"/>
    <x v="23"/>
    <n v="14"/>
    <s v="Libretas Azules"/>
    <m/>
  </r>
  <r>
    <n v="8665271"/>
    <n v="8665428"/>
    <x v="25"/>
    <x v="25"/>
    <n v="158"/>
    <s v="Libretas Azules"/>
    <s v="14 Libretas enganchadas"/>
  </r>
  <r>
    <n v="8665638"/>
    <n v="8665640"/>
    <x v="26"/>
    <x v="26"/>
    <n v="3"/>
    <s v="Libretas Azules"/>
    <m/>
  </r>
  <r>
    <n v="8665701"/>
    <n v="8665704"/>
    <x v="26"/>
    <x v="26"/>
    <n v="4"/>
    <s v="Libretas Azules"/>
    <m/>
  </r>
  <r>
    <n v="8733364"/>
    <n v="8733364"/>
    <x v="27"/>
    <x v="27"/>
    <n v="1"/>
    <s v="Libretas Azules"/>
    <s v="115 Libretas enganchadas"/>
  </r>
  <r>
    <n v="8734357"/>
    <n v="8734431"/>
    <x v="25"/>
    <x v="25"/>
    <n v="75"/>
    <s v="Libretas Azules"/>
    <m/>
  </r>
  <r>
    <n v="8739594"/>
    <n v="8740261"/>
    <x v="18"/>
    <x v="18"/>
    <n v="668"/>
    <s v="Libretas Azules"/>
    <m/>
  </r>
  <r>
    <n v="8773231"/>
    <n v="8773329"/>
    <x v="19"/>
    <x v="19"/>
    <n v="99"/>
    <s v="Libretas Azules"/>
    <m/>
  </r>
  <r>
    <n v="8779459"/>
    <n v="8780011"/>
    <x v="28"/>
    <x v="28"/>
    <n v="553"/>
    <s v="Libretas Azules"/>
    <s v="29 Libretas enganchadas"/>
  </r>
  <r>
    <n v="8780012"/>
    <n v="8780365"/>
    <x v="18"/>
    <x v="18"/>
    <n v="354"/>
    <s v="Libretas Azules"/>
    <m/>
  </r>
  <r>
    <n v="8784781"/>
    <n v="8784781"/>
    <x v="20"/>
    <x v="20"/>
    <n v="1"/>
    <s v="Libretas Azules"/>
    <m/>
  </r>
  <r>
    <n v="8807339"/>
    <n v="8807340"/>
    <x v="29"/>
    <x v="29"/>
    <n v="2"/>
    <s v="Libretas Azules"/>
    <m/>
  </r>
  <r>
    <n v="8807591"/>
    <n v="8808539"/>
    <x v="29"/>
    <x v="29"/>
    <n v="949"/>
    <s v="Libretas Azules"/>
    <m/>
  </r>
  <r>
    <n v="8808540"/>
    <n v="8808850"/>
    <x v="18"/>
    <x v="18"/>
    <n v="311"/>
    <s v="Libretas Azules"/>
    <m/>
  </r>
  <r>
    <n v="8815848"/>
    <n v="8816207"/>
    <x v="30"/>
    <x v="30"/>
    <n v="360"/>
    <s v="Libretas Azules"/>
    <s v="51 Libretas enganchadas"/>
  </r>
  <r>
    <n v="8816969"/>
    <n v="8817092"/>
    <x v="31"/>
    <x v="31"/>
    <n v="124"/>
    <s v="Libretas Azules"/>
    <s v="22 Libretas enganchadas"/>
  </r>
  <r>
    <n v="8817093"/>
    <n v="8817244"/>
    <x v="25"/>
    <x v="25"/>
    <n v="152"/>
    <s v="Libretas Azules"/>
    <m/>
  </r>
  <r>
    <n v="8827969"/>
    <n v="8829080"/>
    <x v="32"/>
    <x v="32"/>
    <n v="1112"/>
    <s v="Libretas Azules"/>
    <m/>
  </r>
  <r>
    <n v="8834401"/>
    <n v="8837360"/>
    <x v="20"/>
    <x v="20"/>
    <n v="2960"/>
    <s v="Libretas Azules"/>
    <m/>
  </r>
  <r>
    <n v="8837976"/>
    <n v="8838146"/>
    <x v="33"/>
    <x v="33"/>
    <n v="171"/>
    <s v="Libretas Azules"/>
    <s v="249 Libretas enganchadas"/>
  </r>
  <r>
    <n v="8842321"/>
    <n v="8842340"/>
    <x v="27"/>
    <x v="27"/>
    <n v="20"/>
    <s v="Libretas Azules"/>
    <m/>
  </r>
  <r>
    <n v="8842361"/>
    <n v="8843195"/>
    <x v="27"/>
    <x v="27"/>
    <n v="835"/>
    <s v="Libretas Azules"/>
    <m/>
  </r>
  <r>
    <n v="8843368"/>
    <n v="8843439"/>
    <x v="22"/>
    <x v="22"/>
    <n v="72"/>
    <s v="Libretas Azules"/>
    <m/>
  </r>
  <r>
    <n v="8858171"/>
    <n v="8858654"/>
    <x v="30"/>
    <x v="30"/>
    <n v="484"/>
    <s v="Libretas Azules"/>
    <m/>
  </r>
  <r>
    <n v="8859020"/>
    <n v="8859307"/>
    <x v="18"/>
    <x v="18"/>
    <n v="288"/>
    <s v="Libretas Azules"/>
    <m/>
  </r>
  <r>
    <n v="8859730"/>
    <n v="8859758"/>
    <x v="34"/>
    <x v="34"/>
    <n v="29"/>
    <s v="Libretas Azules"/>
    <m/>
  </r>
  <r>
    <n v="8884121"/>
    <n v="8884419"/>
    <x v="33"/>
    <x v="33"/>
    <n v="299"/>
    <s v="Libretas Azules"/>
    <m/>
  </r>
  <r>
    <n v="8884420"/>
    <n v="8884520"/>
    <x v="25"/>
    <x v="25"/>
    <n v="101"/>
    <s v="Libretas Azules"/>
    <m/>
  </r>
  <r>
    <n v="8894441"/>
    <n v="8894723"/>
    <x v="31"/>
    <x v="31"/>
    <n v="283"/>
    <s v="Libretas Azules"/>
    <m/>
  </r>
  <r>
    <n v="8894724"/>
    <n v="8894876"/>
    <x v="22"/>
    <x v="22"/>
    <n v="153"/>
    <s v="Libretas Azules"/>
    <m/>
  </r>
  <r>
    <n v="8903481"/>
    <n v="8903576"/>
    <x v="19"/>
    <x v="19"/>
    <n v="96"/>
    <s v="Libretas Azules"/>
    <m/>
  </r>
  <r>
    <n v="8906111"/>
    <n v="8906858"/>
    <x v="35"/>
    <x v="35"/>
    <n v="748"/>
    <s v="Libretas Azules"/>
    <m/>
  </r>
  <r>
    <n v="8915685"/>
    <n v="8916192"/>
    <x v="30"/>
    <x v="30"/>
    <n v="508"/>
    <s v="Libretas Azules"/>
    <m/>
  </r>
  <r>
    <n v="8916193"/>
    <n v="8916521"/>
    <x v="31"/>
    <x v="31"/>
    <n v="329"/>
    <s v="Libretas Azules"/>
    <m/>
  </r>
  <r>
    <n v="8940971"/>
    <n v="8940971"/>
    <x v="36"/>
    <x v="36"/>
    <n v="1"/>
    <s v="Libretas Azules"/>
    <s v="9 Libretas enganchadas"/>
  </r>
  <r>
    <n v="8941314"/>
    <n v="8941337"/>
    <x v="37"/>
    <x v="37"/>
    <n v="24"/>
    <s v="Libretas Azules"/>
    <m/>
  </r>
  <r>
    <n v="8941397"/>
    <n v="8941452"/>
    <x v="34"/>
    <x v="34"/>
    <n v="56"/>
    <s v="Libretas Azules"/>
    <m/>
  </r>
  <r>
    <n v="8955419"/>
    <n v="8955420"/>
    <x v="22"/>
    <x v="22"/>
    <n v="2"/>
    <s v="Libretas Azules"/>
    <m/>
  </r>
  <r>
    <n v="8955429"/>
    <n v="8955569"/>
    <x v="22"/>
    <x v="22"/>
    <n v="141"/>
    <s v="Libretas Azules"/>
    <m/>
  </r>
  <r>
    <n v="8955570"/>
    <n v="8955699"/>
    <x v="25"/>
    <x v="25"/>
    <n v="130"/>
    <s v="Libretas Azules"/>
    <m/>
  </r>
  <r>
    <n v="8955709"/>
    <n v="8955785"/>
    <x v="36"/>
    <x v="36"/>
    <n v="77"/>
    <s v="Libretas Azules"/>
    <m/>
  </r>
  <r>
    <n v="8957041"/>
    <n v="8957168"/>
    <x v="25"/>
    <x v="25"/>
    <n v="128"/>
    <s v="Libretas Azules"/>
    <m/>
  </r>
  <r>
    <n v="8957325"/>
    <n v="8957420"/>
    <x v="24"/>
    <x v="24"/>
    <n v="96"/>
    <s v="Libretas Azules"/>
    <m/>
  </r>
  <r>
    <n v="8957521"/>
    <n v="8957574"/>
    <x v="34"/>
    <x v="34"/>
    <n v="54"/>
    <s v="Libretas Azules"/>
    <m/>
  </r>
  <r>
    <n v="8973521"/>
    <n v="8974391"/>
    <x v="27"/>
    <x v="27"/>
    <n v="871"/>
    <s v="Libretas Azules"/>
    <s v="Libretas en cancilleria"/>
  </r>
  <r>
    <n v="8974392"/>
    <n v="8974974"/>
    <x v="30"/>
    <x v="30"/>
    <n v="583"/>
    <s v="Libretas Azules"/>
    <s v="Libretas en cancilleria"/>
  </r>
  <r>
    <n v="8974975"/>
    <n v="8975380"/>
    <x v="31"/>
    <x v="31"/>
    <n v="406"/>
    <s v="Libretas Azules"/>
    <s v="Libretas en cancilleria"/>
  </r>
  <r>
    <n v="8979141"/>
    <n v="8979141"/>
    <x v="38"/>
    <x v="38"/>
    <n v="1"/>
    <s v="Libretas Azules"/>
    <m/>
  </r>
  <r>
    <n v="8983761"/>
    <n v="8984358"/>
    <x v="28"/>
    <x v="28"/>
    <n v="598"/>
    <s v="Libretas Azules"/>
    <s v="Libretas en cancilleria"/>
  </r>
  <r>
    <n v="8984359"/>
    <n v="8984427"/>
    <x v="37"/>
    <x v="37"/>
    <n v="69"/>
    <s v="Libretas Azules"/>
    <s v="Libretas en cancilleria"/>
  </r>
  <r>
    <n v="8984428"/>
    <n v="8984531"/>
    <x v="36"/>
    <x v="36"/>
    <n v="104"/>
    <s v="Libretas Azules"/>
    <s v="Libretas en cancilleria"/>
  </r>
  <r>
    <n v="8985641"/>
    <n v="8988407"/>
    <x v="20"/>
    <x v="20"/>
    <n v="2767"/>
    <s v="Libretas Azules"/>
    <s v="Libretas en cancilleria"/>
  </r>
  <r>
    <n v="9003041"/>
    <n v="9004269"/>
    <x v="32"/>
    <x v="32"/>
    <n v="1229"/>
    <s v="Libretas Azules"/>
    <s v="Libretas en cancilleria"/>
  </r>
  <r>
    <n v="9004422"/>
    <n v="9004536"/>
    <x v="24"/>
    <x v="24"/>
    <n v="115"/>
    <s v="Libretas Azules"/>
    <m/>
  </r>
  <r>
    <n v="9016495"/>
    <n v="9016899"/>
    <x v="30"/>
    <x v="30"/>
    <n v="405"/>
    <s v="Libretas Azules"/>
    <m/>
  </r>
  <r>
    <n v="9021804"/>
    <n v="9022160"/>
    <x v="39"/>
    <x v="38"/>
    <n v="357"/>
    <s v="Libretas Azules"/>
    <s v="17 Libretas enganchadas"/>
  </r>
  <r>
    <n v="9022245"/>
    <n v="9022260"/>
    <x v="40"/>
    <x v="39"/>
    <n v="16"/>
    <s v="Libretas Azules"/>
    <m/>
  </r>
  <r>
    <n v="9027868"/>
    <n v="9028720"/>
    <x v="41"/>
    <x v="38"/>
    <n v="853"/>
    <s v="Libretas Azules"/>
    <s v="08 Libretas enganchadas"/>
  </r>
  <r>
    <n v="9029257"/>
    <n v="9029920"/>
    <x v="42"/>
    <x v="38"/>
    <n v="664"/>
    <s v="Libretas Azules"/>
    <s v="14 Libretas enganchadas"/>
  </r>
  <r>
    <n v="9037041"/>
    <n v="9037640"/>
    <x v="43"/>
    <x v="38"/>
    <n v="600"/>
    <s v="Libretas Azules"/>
    <s v="9 Libretas enganchadas"/>
  </r>
  <r>
    <n v="9038700"/>
    <n v="9039240"/>
    <x v="44"/>
    <x v="38"/>
    <n v="541"/>
    <s v="Libretas Azules"/>
    <s v="1 Libretas enganchadas"/>
  </r>
  <r>
    <n v="9041395"/>
    <n v="9042520"/>
    <x v="45"/>
    <x v="38"/>
    <n v="1126"/>
    <s v="Libretas Azules"/>
    <m/>
  </r>
  <r>
    <n v="9043178"/>
    <n v="9044520"/>
    <x v="46"/>
    <x v="38"/>
    <n v="1343"/>
    <s v="Libretas Azules"/>
    <s v="3 libretas enganchadas"/>
  </r>
  <r>
    <n v="9047453"/>
    <n v="9047520"/>
    <x v="47"/>
    <x v="38"/>
    <n v="68"/>
    <s v="Libretas Azules"/>
    <m/>
  </r>
  <r>
    <n v="9048682"/>
    <n v="9049520"/>
    <x v="48"/>
    <x v="38"/>
    <n v="839"/>
    <s v="Libretas Azules"/>
    <s v="10 Libretas enganchadas"/>
  </r>
  <r>
    <n v="9055229"/>
    <n v="9056680"/>
    <x v="38"/>
    <x v="38"/>
    <n v="1452"/>
    <s v="Libretas Azules"/>
    <m/>
  </r>
  <r>
    <n v="9059142"/>
    <n v="9059200"/>
    <x v="49"/>
    <x v="38"/>
    <n v="59"/>
    <s v="Libretas Azules"/>
    <m/>
  </r>
  <r>
    <n v="9059267"/>
    <n v="9060600"/>
    <x v="50"/>
    <x v="38"/>
    <n v="1334"/>
    <s v="Libretas Azules"/>
    <s v="17 Libretas enganchadas"/>
  </r>
  <r>
    <n v="9061391"/>
    <n v="9063320"/>
    <x v="51"/>
    <x v="38"/>
    <n v="1930"/>
    <s v="Libretas Azules"/>
    <m/>
  </r>
  <r>
    <n v="9063471"/>
    <n v="9064920"/>
    <x v="52"/>
    <x v="38"/>
    <n v="1450"/>
    <s v="Libretas Azules"/>
    <s v="1 Libretas enganchadas"/>
  </r>
  <r>
    <n v="9064994"/>
    <n v="9066920"/>
    <x v="53"/>
    <x v="38"/>
    <n v="1927"/>
    <s v="Libretas Azules"/>
    <s v="2 Libretas enganchadas"/>
  </r>
  <r>
    <n v="9066921"/>
    <n v="9068520"/>
    <x v="47"/>
    <x v="38"/>
    <n v="1600"/>
    <s v="Libretas Azules"/>
    <m/>
  </r>
  <r>
    <n v="9068662"/>
    <n v="9071280"/>
    <x v="49"/>
    <x v="38"/>
    <n v="2619"/>
    <s v="Libretas Azules"/>
    <s v="8 Libretas enganchadas"/>
  </r>
  <r>
    <n v="9071281"/>
    <n v="9163000"/>
    <x v="54"/>
    <x v="38"/>
    <n v="91720"/>
    <s v="Libretas Azules"/>
    <m/>
  </r>
  <r>
    <n v="9163001"/>
    <n v="9395000"/>
    <x v="55"/>
    <x v="38"/>
    <n v="232000"/>
    <s v="Libretas Azules"/>
    <m/>
  </r>
  <r>
    <n v="9395001"/>
    <n v="9399944"/>
    <x v="54"/>
    <x v="38"/>
    <n v="4944"/>
    <s v="Libretas Azules"/>
    <m/>
  </r>
  <r>
    <s v="0000027"/>
    <s v="0000029"/>
    <x v="54"/>
    <x v="38"/>
    <n v="3"/>
    <s v="Libretas refugiados"/>
    <m/>
  </r>
  <r>
    <s v="0000032"/>
    <s v="0000040"/>
    <x v="54"/>
    <x v="38"/>
    <n v="9"/>
    <s v="Libretas refugiados"/>
    <m/>
  </r>
  <r>
    <s v="0000041"/>
    <s v="0000100"/>
    <x v="54"/>
    <x v="38"/>
    <n v="60"/>
    <s v="Libretas refugiados"/>
    <m/>
  </r>
  <r>
    <s v="0015001"/>
    <s v="0016900"/>
    <x v="54"/>
    <x v="38"/>
    <n v="1900"/>
    <s v="Libretas Diplomaticas"/>
    <m/>
  </r>
  <r>
    <s v="0016701"/>
    <s v="0016900"/>
    <x v="54"/>
    <x v="38"/>
    <n v="200"/>
    <s v="Libretas oficiales"/>
    <m/>
  </r>
  <r>
    <s v="7374945"/>
    <s v="7381944"/>
    <x v="54"/>
    <x v="38"/>
    <n v="7000"/>
    <s v="Libretas Negra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5">
  <r>
    <n v="0"/>
    <n v="0"/>
    <x v="0"/>
    <s v="Amberes"/>
    <n v="0"/>
  </r>
  <r>
    <n v="0"/>
    <n v="0"/>
    <x v="1"/>
    <s v="Argentina"/>
    <n v="0"/>
  </r>
  <r>
    <n v="0"/>
    <n v="0"/>
    <x v="2"/>
    <s v="Aruba"/>
    <n v="0"/>
  </r>
  <r>
    <n v="0"/>
    <n v="0"/>
    <x v="3"/>
    <s v="Chicago"/>
    <n v="0"/>
  </r>
  <r>
    <n v="0"/>
    <n v="0"/>
    <x v="4"/>
    <s v="Colombia"/>
    <n v="0"/>
  </r>
  <r>
    <n v="0"/>
    <n v="0"/>
    <x v="5"/>
    <s v="Curazao"/>
    <n v="0"/>
  </r>
  <r>
    <n v="0"/>
    <n v="0"/>
    <x v="6"/>
    <s v="Los Angeles"/>
    <n v="0"/>
  </r>
  <r>
    <n v="0"/>
    <n v="0"/>
    <x v="7"/>
    <s v="Marsella"/>
    <n v="0"/>
  </r>
  <r>
    <n v="0"/>
    <n v="0"/>
    <x v="8"/>
    <s v="Mexico"/>
    <n v="0"/>
  </r>
  <r>
    <n v="0"/>
    <n v="0"/>
    <x v="9"/>
    <s v="Montreal"/>
    <n v="0"/>
  </r>
  <r>
    <n v="0"/>
    <n v="0"/>
    <x v="10"/>
    <s v="Saint Marteen"/>
    <n v="0"/>
  </r>
  <r>
    <n v="0"/>
    <n v="0"/>
    <x v="11"/>
    <s v="Toronto"/>
    <n v="0"/>
  </r>
  <r>
    <n v="0"/>
    <n v="0"/>
    <x v="12"/>
    <s v="Trinidad y Tobago"/>
    <n v="0"/>
  </r>
  <r>
    <n v="0"/>
    <n v="0"/>
    <x v="13"/>
    <s v="Valencia"/>
    <n v="0"/>
  </r>
  <r>
    <n v="0"/>
    <n v="0"/>
    <x v="14"/>
    <s v="Washington"/>
    <n v="0"/>
  </r>
  <r>
    <n v="0"/>
    <n v="0"/>
    <x v="15"/>
    <s v="Zurich"/>
    <n v="0"/>
  </r>
  <r>
    <n v="6900548"/>
    <n v="6900550"/>
    <x v="16"/>
    <s v="Guadalupe"/>
    <n v="3"/>
  </r>
  <r>
    <n v="7161601"/>
    <n v="7161846"/>
    <x v="17"/>
    <s v="Miami"/>
    <n v="246"/>
  </r>
  <r>
    <n v="7161848"/>
    <n v="7161901"/>
    <x v="17"/>
    <s v="Miami"/>
    <n v="54"/>
  </r>
  <r>
    <n v="7161903"/>
    <n v="7161963"/>
    <x v="17"/>
    <s v="Miami"/>
    <n v="61"/>
  </r>
  <r>
    <n v="7161965"/>
    <n v="7162583"/>
    <x v="17"/>
    <s v="Miami"/>
    <n v="619"/>
  </r>
  <r>
    <n v="7162585"/>
    <n v="7162601"/>
    <x v="17"/>
    <s v="Miami"/>
    <n v="17"/>
  </r>
  <r>
    <n v="7162603"/>
    <n v="7162658"/>
    <x v="17"/>
    <s v="Miami"/>
    <n v="56"/>
  </r>
  <r>
    <n v="7162661"/>
    <n v="7162673"/>
    <x v="17"/>
    <s v="Miami"/>
    <n v="13"/>
  </r>
  <r>
    <n v="7162676"/>
    <n v="7162677"/>
    <x v="17"/>
    <s v="Miami"/>
    <n v="2"/>
  </r>
  <r>
    <n v="7162679"/>
    <n v="7162681"/>
    <x v="17"/>
    <s v="Miami"/>
    <n v="3"/>
  </r>
  <r>
    <n v="7162683"/>
    <n v="7162697"/>
    <x v="17"/>
    <s v="Miami"/>
    <n v="15"/>
  </r>
  <r>
    <n v="7162699"/>
    <n v="7162757"/>
    <x v="17"/>
    <s v="Miami"/>
    <n v="59"/>
  </r>
  <r>
    <n v="7162759"/>
    <n v="7162764"/>
    <x v="17"/>
    <s v="Miami"/>
    <n v="6"/>
  </r>
  <r>
    <n v="7162766"/>
    <n v="7162777"/>
    <x v="17"/>
    <s v="Miami"/>
    <n v="12"/>
  </r>
  <r>
    <n v="7322383"/>
    <n v="7322411"/>
    <x v="16"/>
    <s v="Guadalupe"/>
    <n v="29"/>
  </r>
  <r>
    <n v="7383097"/>
    <n v="7383097"/>
    <x v="18"/>
    <s v="Hamburgo"/>
    <n v="1"/>
  </r>
  <r>
    <n v="7383493"/>
    <n v="7383530"/>
    <x v="16"/>
    <s v="Guadalupe"/>
    <n v="38"/>
  </r>
  <r>
    <n v="7452931"/>
    <n v="7452950"/>
    <x v="16"/>
    <s v="Guadalupe"/>
    <n v="20"/>
  </r>
  <r>
    <n v="7480531"/>
    <n v="7480550"/>
    <x v="16"/>
    <s v="Guadalupe"/>
    <n v="20"/>
  </r>
  <r>
    <n v="7655930"/>
    <n v="7655930"/>
    <x v="19"/>
    <s v="Nueva York"/>
    <n v="1"/>
  </r>
  <r>
    <n v="7655946"/>
    <n v="7655948"/>
    <x v="19"/>
    <s v="Nueva York"/>
    <n v="3"/>
  </r>
  <r>
    <n v="7660628"/>
    <n v="7660634"/>
    <x v="20"/>
    <s v="Antigua y Barbuda"/>
    <n v="7"/>
  </r>
  <r>
    <n v="7660645"/>
    <n v="7660660"/>
    <x v="20"/>
    <s v="Antigua y Barbuda"/>
    <n v="16"/>
  </r>
  <r>
    <n v="7713417"/>
    <n v="7713419"/>
    <x v="19"/>
    <s v="Nueva York"/>
    <n v="3"/>
  </r>
  <r>
    <n v="7715401"/>
    <n v="7715403"/>
    <x v="19"/>
    <s v="Nueva York"/>
    <n v="3"/>
  </r>
  <r>
    <n v="7715406"/>
    <n v="7715410"/>
    <x v="19"/>
    <s v="Nueva York"/>
    <n v="5"/>
  </r>
  <r>
    <n v="7715421"/>
    <n v="7715427"/>
    <x v="19"/>
    <s v="Nueva York"/>
    <n v="7"/>
  </r>
  <r>
    <n v="7715429"/>
    <n v="7715429"/>
    <x v="19"/>
    <s v="Nueva York"/>
    <n v="1"/>
  </r>
  <r>
    <n v="7715430"/>
    <n v="7715431"/>
    <x v="19"/>
    <s v="Nueva York"/>
    <n v="2"/>
  </r>
  <r>
    <n v="7738722"/>
    <n v="7738725"/>
    <x v="21"/>
    <s v="Boston"/>
    <n v="4"/>
  </r>
  <r>
    <n v="7756799"/>
    <n v="7756799"/>
    <x v="22"/>
    <s v="Panama"/>
    <n v="1"/>
  </r>
  <r>
    <n v="7922431"/>
    <n v="7922431"/>
    <x v="19"/>
    <s v="Nueva York"/>
    <n v="1"/>
  </r>
  <r>
    <n v="7922436"/>
    <n v="7922436"/>
    <x v="19"/>
    <s v="Nueva York"/>
    <n v="1"/>
  </r>
  <r>
    <n v="7922440"/>
    <n v="7922440"/>
    <x v="19"/>
    <s v="Nueva York"/>
    <n v="1"/>
  </r>
  <r>
    <n v="7924671"/>
    <n v="7924672"/>
    <x v="21"/>
    <s v="Boston"/>
    <n v="2"/>
  </r>
  <r>
    <n v="7946486"/>
    <n v="7946512"/>
    <x v="23"/>
    <s v="Amsterdam"/>
    <n v="27"/>
  </r>
  <r>
    <n v="8032883"/>
    <n v="8032957"/>
    <x v="24"/>
    <s v="New Orleans"/>
    <n v="75"/>
  </r>
  <r>
    <n v="8141281"/>
    <n v="8141359"/>
    <x v="23"/>
    <s v="Amsterdam"/>
    <n v="79"/>
  </r>
  <r>
    <n v="8172051"/>
    <n v="8172080"/>
    <x v="19"/>
    <s v="Nueva York"/>
    <n v="30"/>
  </r>
  <r>
    <n v="8178222"/>
    <n v="8178253"/>
    <x v="23"/>
    <s v="Amsterdam"/>
    <n v="32"/>
  </r>
  <r>
    <n v="8196572"/>
    <n v="8197106"/>
    <x v="17"/>
    <s v="Miami"/>
    <n v="535"/>
  </r>
  <r>
    <n v="8226320"/>
    <n v="8226320"/>
    <x v="21"/>
    <s v="Boston"/>
    <n v="1"/>
  </r>
  <r>
    <n v="8316521"/>
    <n v="8316780"/>
    <x v="17"/>
    <s v="Miami"/>
    <n v="260"/>
  </r>
  <r>
    <n v="8357368"/>
    <n v="8357370"/>
    <x v="18"/>
    <s v="Hamburgo"/>
    <n v="3"/>
  </r>
  <r>
    <n v="8389961"/>
    <n v="8390213"/>
    <x v="17"/>
    <s v="Miami"/>
    <n v="253"/>
  </r>
  <r>
    <n v="8402521"/>
    <n v="8402836"/>
    <x v="17"/>
    <s v="Miami"/>
    <n v="316"/>
  </r>
  <r>
    <n v="8403002"/>
    <n v="8403054"/>
    <x v="23"/>
    <s v="Amsterdam"/>
    <n v="53"/>
  </r>
  <r>
    <n v="8425440"/>
    <n v="8425491"/>
    <x v="23"/>
    <s v="Amsterdam"/>
    <n v="52"/>
  </r>
  <r>
    <n v="8546351"/>
    <n v="8546737"/>
    <x v="17"/>
    <s v="Miami"/>
    <n v="387"/>
  </r>
  <r>
    <n v="8586042"/>
    <n v="8586059"/>
    <x v="23"/>
    <s v="Amsterdam"/>
    <n v="18"/>
  </r>
  <r>
    <n v="8589231"/>
    <n v="8589274"/>
    <x v="18"/>
    <s v="Hamburgo"/>
    <n v="44"/>
  </r>
  <r>
    <n v="8611041"/>
    <n v="8611041"/>
    <x v="19"/>
    <s v="Nueva York"/>
    <n v="1"/>
  </r>
  <r>
    <n v="8611043"/>
    <n v="8611043"/>
    <x v="19"/>
    <s v="Nueva York"/>
    <n v="1"/>
  </r>
  <r>
    <n v="8611050"/>
    <n v="8611050"/>
    <x v="19"/>
    <s v="Nueva York"/>
    <n v="1"/>
  </r>
  <r>
    <n v="8611063"/>
    <n v="8611063"/>
    <x v="19"/>
    <s v="Nueva York"/>
    <n v="1"/>
  </r>
  <r>
    <n v="8611066"/>
    <n v="8611066"/>
    <x v="19"/>
    <s v="Nueva York"/>
    <n v="1"/>
  </r>
  <r>
    <n v="8611069"/>
    <n v="8611080"/>
    <x v="19"/>
    <s v="Nueva York"/>
    <n v="12"/>
  </r>
  <r>
    <n v="8611101"/>
    <n v="8611123"/>
    <x v="19"/>
    <s v="Nueva York"/>
    <n v="23"/>
  </r>
  <r>
    <n v="8611141"/>
    <n v="8611157"/>
    <x v="19"/>
    <s v="Nueva York"/>
    <n v="17"/>
  </r>
  <r>
    <n v="8611161"/>
    <n v="8611161"/>
    <x v="19"/>
    <s v="Nueva York"/>
    <n v="1"/>
  </r>
  <r>
    <n v="8611182"/>
    <n v="8611183"/>
    <x v="19"/>
    <s v="Nueva York"/>
    <n v="2"/>
  </r>
  <r>
    <n v="8611309"/>
    <n v="8611310"/>
    <x v="19"/>
    <s v="Nueva York"/>
    <n v="2"/>
  </r>
  <r>
    <n v="8611312"/>
    <n v="8611312"/>
    <x v="19"/>
    <s v="Nueva York"/>
    <n v="1"/>
  </r>
  <r>
    <n v="8611404"/>
    <n v="8611404"/>
    <x v="19"/>
    <s v="Nueva York"/>
    <n v="1"/>
  </r>
  <r>
    <n v="8611410"/>
    <n v="8611410"/>
    <x v="19"/>
    <s v="Nueva York"/>
    <n v="1"/>
  </r>
  <r>
    <n v="8611412"/>
    <n v="8611412"/>
    <x v="19"/>
    <s v="Nueva York"/>
    <n v="1"/>
  </r>
  <r>
    <n v="8611414"/>
    <n v="8611417"/>
    <x v="19"/>
    <s v="Nueva York"/>
    <n v="4"/>
  </r>
  <r>
    <n v="8611419"/>
    <n v="8611420"/>
    <x v="19"/>
    <s v="Nueva York"/>
    <n v="2"/>
  </r>
  <r>
    <n v="8611423"/>
    <n v="8611423"/>
    <x v="19"/>
    <s v="Nueva York"/>
    <n v="1"/>
  </r>
  <r>
    <n v="8611428"/>
    <n v="8611428"/>
    <x v="19"/>
    <s v="Nueva York"/>
    <n v="1"/>
  </r>
  <r>
    <n v="8611431"/>
    <n v="8611431"/>
    <x v="19"/>
    <s v="Nueva York"/>
    <n v="1"/>
  </r>
  <r>
    <n v="8611436"/>
    <n v="8611437"/>
    <x v="19"/>
    <s v="Nueva York"/>
    <n v="2"/>
  </r>
  <r>
    <n v="8611642"/>
    <n v="8611642"/>
    <x v="19"/>
    <s v="Nueva York"/>
    <n v="1"/>
  </r>
  <r>
    <n v="8611661"/>
    <n v="8611661"/>
    <x v="19"/>
    <s v="Nueva York"/>
    <n v="1"/>
  </r>
  <r>
    <n v="8611979"/>
    <n v="8611980"/>
    <x v="19"/>
    <s v="Nueva York"/>
    <n v="2"/>
  </r>
  <r>
    <n v="8611989"/>
    <n v="8611989"/>
    <x v="19"/>
    <s v="Nueva York"/>
    <n v="1"/>
  </r>
  <r>
    <n v="8611990"/>
    <n v="8611990"/>
    <x v="19"/>
    <s v="Nueva York"/>
    <n v="1"/>
  </r>
  <r>
    <n v="8612068"/>
    <n v="8612070"/>
    <x v="19"/>
    <s v="Nueva York"/>
    <n v="3"/>
  </r>
  <r>
    <n v="8645033"/>
    <n v="8645046"/>
    <x v="23"/>
    <s v="Amsterdam"/>
    <n v="14"/>
  </r>
  <r>
    <n v="8665372"/>
    <n v="8665428"/>
    <x v="25"/>
    <s v="Genova"/>
    <n v="57"/>
  </r>
  <r>
    <n v="8734357"/>
    <n v="8734431"/>
    <x v="25"/>
    <s v="Genova"/>
    <n v="75"/>
  </r>
  <r>
    <n v="8739594"/>
    <n v="8740261"/>
    <x v="17"/>
    <s v="Miami"/>
    <n v="668"/>
  </r>
  <r>
    <n v="8752811"/>
    <n v="8752842"/>
    <x v="23"/>
    <s v="Amsterdam"/>
    <n v="32"/>
  </r>
  <r>
    <n v="8773231"/>
    <n v="8773329"/>
    <x v="18"/>
    <s v="Hamburgo"/>
    <n v="99"/>
  </r>
  <r>
    <n v="8779928"/>
    <n v="8780011"/>
    <x v="26"/>
    <s v="Madrid"/>
    <n v="84"/>
  </r>
  <r>
    <n v="8780012"/>
    <n v="8780365"/>
    <x v="17"/>
    <s v="Miami"/>
    <n v="354"/>
  </r>
  <r>
    <n v="8807339"/>
    <n v="8807340"/>
    <x v="27"/>
    <s v="Filadelfia (Pensilvania)"/>
    <n v="2"/>
  </r>
  <r>
    <n v="8808531"/>
    <n v="8808539"/>
    <x v="27"/>
    <s v="Filadelfia (Pensilvania)"/>
    <n v="9"/>
  </r>
  <r>
    <n v="8808540"/>
    <n v="8808850"/>
    <x v="17"/>
    <s v="Miami"/>
    <n v="311"/>
  </r>
  <r>
    <n v="8817093"/>
    <n v="8817244"/>
    <x v="25"/>
    <s v="Genova"/>
    <n v="152"/>
  </r>
  <r>
    <n v="8817556"/>
    <n v="8817580"/>
    <x v="23"/>
    <s v="Amsterdam"/>
    <n v="25"/>
  </r>
  <r>
    <n v="8828274"/>
    <n v="8829080"/>
    <x v="28"/>
    <s v="Orlando"/>
    <n v="807"/>
  </r>
  <r>
    <n v="8836491"/>
    <n v="8837360"/>
    <x v="19"/>
    <s v="Nueva York"/>
    <n v="870"/>
  </r>
  <r>
    <n v="8843158"/>
    <n v="8843195"/>
    <x v="21"/>
    <s v="Boston"/>
    <n v="38"/>
  </r>
  <r>
    <n v="8858208"/>
    <n v="8858654"/>
    <x v="29"/>
    <s v="Puerto Rico"/>
    <n v="447"/>
  </r>
  <r>
    <n v="8859020"/>
    <n v="8859307"/>
    <x v="17"/>
    <s v="Miami"/>
    <n v="288"/>
  </r>
  <r>
    <n v="8859643"/>
    <n v="8859665"/>
    <x v="23"/>
    <s v="Amsterdam"/>
    <n v="23"/>
  </r>
  <r>
    <n v="8884265"/>
    <n v="8884419"/>
    <x v="30"/>
    <s v="Milano"/>
    <n v="155"/>
  </r>
  <r>
    <n v="8884420"/>
    <n v="8884520"/>
    <x v="25"/>
    <s v="Genova"/>
    <n v="101"/>
  </r>
  <r>
    <n v="8894675"/>
    <n v="8894723"/>
    <x v="31"/>
    <s v="Barcelona"/>
    <n v="49"/>
  </r>
  <r>
    <n v="8894770"/>
    <n v="8894876"/>
    <x v="22"/>
    <s v="Panama"/>
    <n v="107"/>
  </r>
  <r>
    <n v="8903481"/>
    <n v="8903576"/>
    <x v="18"/>
    <s v="Hamburgo"/>
    <n v="96"/>
  </r>
  <r>
    <n v="8915685"/>
    <n v="8916192"/>
    <x v="29"/>
    <s v="Puerto Rico"/>
    <n v="508"/>
  </r>
  <r>
    <n v="8916193"/>
    <n v="8916521"/>
    <x v="31"/>
    <s v="Barcelona"/>
    <n v="329"/>
  </r>
  <r>
    <n v="8941438"/>
    <n v="8941452"/>
    <x v="32"/>
    <s v="Houston"/>
    <n v="15"/>
  </r>
  <r>
    <n v="8941544"/>
    <n v="8941562"/>
    <x v="23"/>
    <s v="Amsterdam"/>
    <n v="19"/>
  </r>
  <r>
    <n v="8955419"/>
    <n v="8955420"/>
    <x v="22"/>
    <s v="Panama"/>
    <n v="2"/>
  </r>
  <r>
    <n v="8955429"/>
    <n v="8955569"/>
    <x v="22"/>
    <s v="Panama"/>
    <n v="141"/>
  </r>
  <r>
    <n v="8955570"/>
    <n v="8955699"/>
    <x v="25"/>
    <s v="Genova"/>
    <n v="130"/>
  </r>
  <r>
    <n v="8957041"/>
    <n v="8957168"/>
    <x v="25"/>
    <s v="Genova"/>
    <n v="128"/>
  </r>
  <r>
    <n v="8957481"/>
    <n v="8957520"/>
    <x v="23"/>
    <s v="Amsterdam"/>
    <n v="40"/>
  </r>
  <r>
    <n v="8957521"/>
    <n v="8957574"/>
    <x v="32"/>
    <s v="Houston"/>
    <n v="54"/>
  </r>
  <r>
    <n v="8973521"/>
    <n v="8974391"/>
    <x v="21"/>
    <s v="Boston"/>
    <n v="871"/>
  </r>
  <r>
    <n v="8974392"/>
    <n v="8974974"/>
    <x v="29"/>
    <s v="Puerto Rico"/>
    <n v="583"/>
  </r>
  <r>
    <n v="8974975"/>
    <n v="8975380"/>
    <x v="31"/>
    <s v="Barcelona"/>
    <n v="406"/>
  </r>
  <r>
    <n v="8983761"/>
    <n v="8984358"/>
    <x v="26"/>
    <s v="Madrid"/>
    <n v="598"/>
  </r>
  <r>
    <n v="8984407"/>
    <n v="8984427"/>
    <x v="33"/>
    <s v="Paris"/>
    <n v="21"/>
  </r>
  <r>
    <n v="8984458"/>
    <n v="8984531"/>
    <x v="34"/>
    <s v="Roma"/>
    <n v="74"/>
  </r>
  <r>
    <n v="8985641"/>
    <n v="8988407"/>
    <x v="19"/>
    <s v="Nueva York"/>
    <n v="2767"/>
  </r>
  <r>
    <n v="8995905"/>
    <n v="8995905"/>
    <x v="35"/>
    <s v="Islas Canarias"/>
    <n v="1"/>
  </r>
  <r>
    <n v="9003041"/>
    <n v="9004269"/>
    <x v="28"/>
    <s v="Orlando"/>
    <n v="1229"/>
  </r>
  <r>
    <n v="9004444"/>
    <n v="9004536"/>
    <x v="24"/>
    <s v="New Orleans"/>
    <n v="93"/>
  </r>
  <r>
    <n v="9014486"/>
    <n v="9015385"/>
    <x v="36"/>
    <s v="New Jersey"/>
    <n v="900"/>
  </r>
  <r>
    <n v="9015386"/>
    <n v="9016050"/>
    <x v="21"/>
    <s v="Boston"/>
    <n v="665"/>
  </r>
  <r>
    <n v="9016495"/>
    <n v="9016899"/>
    <x v="29"/>
    <s v="Puerto Rico"/>
    <n v="405"/>
  </r>
  <r>
    <n v="9022245"/>
    <n v="9022260"/>
    <x v="37"/>
    <s v="Exterior"/>
    <n v="11"/>
  </r>
  <r>
    <n v="9042203"/>
    <n v="9042520"/>
    <x v="38"/>
    <m/>
    <n v="318"/>
  </r>
  <r>
    <n v="9051121"/>
    <n v="9053551"/>
    <x v="19"/>
    <s v="Nueva York"/>
    <n v="2431"/>
  </r>
  <r>
    <n v="9053552"/>
    <n v="9054290"/>
    <x v="27"/>
    <s v="Filadelfia (Pensilvania)"/>
    <n v="739"/>
  </r>
  <r>
    <n v="9054479"/>
    <n v="9054557"/>
    <x v="33"/>
    <s v="Paris"/>
    <n v="79"/>
  </r>
  <r>
    <n v="9054558"/>
    <n v="9054862"/>
    <x v="17"/>
    <s v="Miami"/>
    <n v="305"/>
  </r>
  <r>
    <n v="9055860"/>
    <n v="9055864"/>
    <x v="39"/>
    <m/>
    <n v="5"/>
  </r>
  <r>
    <n v="9056077"/>
    <n v="9056680"/>
    <x v="39"/>
    <m/>
    <n v="604"/>
  </r>
  <r>
    <n v="9060031"/>
    <n v="9060600"/>
    <x v="40"/>
    <m/>
    <n v="570"/>
  </r>
  <r>
    <n v="9060753"/>
    <n v="9061308"/>
    <x v="21"/>
    <s v="Boston"/>
    <n v="556"/>
  </r>
  <r>
    <n v="9071281"/>
    <n v="9071676"/>
    <x v="26"/>
    <s v="Madrid"/>
    <n v="396"/>
  </r>
  <r>
    <n v="9071677"/>
    <n v="9071817"/>
    <x v="34"/>
    <s v="Roma"/>
    <n v="141"/>
  </r>
  <r>
    <n v="9071983"/>
    <n v="9072052"/>
    <x v="33"/>
    <s v="Paris"/>
    <n v="70"/>
  </r>
  <r>
    <n v="9074826"/>
    <n v="9074959"/>
    <x v="41"/>
    <s v="Chile"/>
    <n v="134"/>
  </r>
  <r>
    <n v="9077486"/>
    <n v="9078160"/>
    <x v="42"/>
    <m/>
    <n v="675"/>
  </r>
  <r>
    <n v="9079243"/>
    <n v="9079560"/>
    <x v="43"/>
    <m/>
    <n v="318"/>
  </r>
  <r>
    <n v="9086081"/>
    <n v="9086664"/>
    <x v="26"/>
    <s v="Madrid"/>
    <n v="584"/>
  </r>
  <r>
    <n v="9086665"/>
    <n v="9087047"/>
    <x v="29"/>
    <s v="Puerto Rico"/>
    <n v="383"/>
  </r>
  <r>
    <n v="9087048"/>
    <n v="9087185"/>
    <x v="25"/>
    <s v="Genova"/>
    <n v="138"/>
  </r>
  <r>
    <n v="9087186"/>
    <n v="9087293"/>
    <x v="32"/>
    <s v="Houston"/>
    <n v="108"/>
  </r>
  <r>
    <n v="9087294"/>
    <n v="9087396"/>
    <x v="34"/>
    <s v="Roma"/>
    <n v="103"/>
  </r>
  <r>
    <n v="9087988"/>
    <n v="9089480"/>
    <x v="44"/>
    <m/>
    <n v="1493"/>
  </r>
  <r>
    <n v="9091784"/>
    <n v="9092600"/>
    <x v="45"/>
    <m/>
    <n v="817"/>
  </r>
  <r>
    <n v="9096246"/>
    <n v="9097200"/>
    <x v="46"/>
    <m/>
    <n v="955"/>
  </r>
  <r>
    <n v="9097201"/>
    <n v="9098077"/>
    <x v="27"/>
    <s v="Filadelfia (Pensilvania)"/>
    <n v="877"/>
  </r>
  <r>
    <n v="9098898"/>
    <n v="9099280"/>
    <x v="47"/>
    <m/>
    <n v="383"/>
  </r>
  <r>
    <n v="9099481"/>
    <n v="9100680"/>
    <x v="48"/>
    <m/>
    <n v="1200"/>
  </r>
  <r>
    <n v="9101262"/>
    <n v="9102800"/>
    <x v="49"/>
    <m/>
    <n v="1539"/>
  </r>
  <r>
    <n v="9103641"/>
    <n v="9104600"/>
    <x v="50"/>
    <m/>
    <n v="960"/>
  </r>
  <r>
    <n v="9104619"/>
    <n v="9104868"/>
    <x v="31"/>
    <s v="Barcelona"/>
    <n v="250"/>
  </r>
  <r>
    <n v="9104869"/>
    <n v="9105083"/>
    <x v="41"/>
    <s v="Chile"/>
    <n v="215"/>
  </r>
  <r>
    <n v="9105084"/>
    <n v="9105189"/>
    <x v="24"/>
    <s v="New Orleans"/>
    <n v="106"/>
  </r>
  <r>
    <n v="9105280"/>
    <n v="9106206"/>
    <x v="36"/>
    <s v="New Jersey"/>
    <n v="927"/>
  </r>
  <r>
    <n v="9106280"/>
    <n v="9107440"/>
    <x v="51"/>
    <m/>
    <n v="1161"/>
  </r>
  <r>
    <n v="9108485"/>
    <n v="9108500"/>
    <x v="52"/>
    <m/>
    <n v="16"/>
  </r>
  <r>
    <n v="9108514"/>
    <n v="9108640"/>
    <x v="52"/>
    <m/>
    <n v="127"/>
  </r>
  <r>
    <n v="9108741"/>
    <n v="9110480"/>
    <x v="53"/>
    <m/>
    <n v="1740"/>
  </r>
  <r>
    <n v="9110481"/>
    <n v="9110538"/>
    <x v="33"/>
    <s v="Paris"/>
    <n v="58"/>
  </r>
  <r>
    <n v="9110539"/>
    <n v="9110591"/>
    <x v="32"/>
    <s v="Houston"/>
    <n v="53"/>
  </r>
  <r>
    <n v="9110592"/>
    <n v="9112600"/>
    <x v="45"/>
    <m/>
    <n v="2009"/>
  </r>
  <r>
    <n v="9112601"/>
    <n v="9113600"/>
    <x v="50"/>
    <m/>
    <n v="1000"/>
  </r>
  <r>
    <n v="9113601"/>
    <n v="9115200"/>
    <x v="52"/>
    <m/>
    <n v="1600"/>
  </r>
  <r>
    <n v="9115201"/>
    <n v="9116400"/>
    <x v="47"/>
    <m/>
    <n v="1200"/>
  </r>
  <r>
    <n v="9116401"/>
    <n v="9117220"/>
    <x v="30"/>
    <s v="Milano"/>
    <n v="820"/>
  </r>
  <r>
    <n v="9117221"/>
    <n v="9323000"/>
    <x v="54"/>
    <m/>
    <n v="205780"/>
  </r>
  <r>
    <n v="9323001"/>
    <n v="9395000"/>
    <x v="55"/>
    <m/>
    <n v="72000"/>
  </r>
  <r>
    <n v="9395001"/>
    <n v="9399944"/>
    <x v="54"/>
    <m/>
    <n v="4944"/>
  </r>
  <r>
    <n v="9399945"/>
    <n v="9781400"/>
    <x v="56"/>
    <m/>
    <n v="381456"/>
  </r>
  <r>
    <s v="0000027"/>
    <s v="0000029"/>
    <x v="54"/>
    <m/>
    <n v="3"/>
  </r>
  <r>
    <s v="0000032"/>
    <s v="0000040"/>
    <x v="54"/>
    <m/>
    <n v="9"/>
  </r>
  <r>
    <s v="0000041"/>
    <s v="0000100"/>
    <x v="54"/>
    <m/>
    <n v="60"/>
  </r>
  <r>
    <s v="0015301"/>
    <s v="0016900"/>
    <x v="54"/>
    <m/>
    <n v="1600"/>
  </r>
  <r>
    <s v="0016701"/>
    <s v="0016900"/>
    <x v="54"/>
    <m/>
    <n v="200"/>
  </r>
  <r>
    <s v="7374945"/>
    <s v="7381944"/>
    <x v="54"/>
    <m/>
    <n v="700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4">
  <r>
    <n v="0"/>
    <n v="0"/>
    <x v="0"/>
    <s v="Amberes"/>
    <n v="0"/>
  </r>
  <r>
    <n v="0"/>
    <n v="0"/>
    <x v="1"/>
    <s v="Argentina"/>
    <n v="0"/>
  </r>
  <r>
    <n v="0"/>
    <n v="0"/>
    <x v="2"/>
    <s v="Aruba"/>
    <n v="0"/>
  </r>
  <r>
    <n v="0"/>
    <n v="0"/>
    <x v="3"/>
    <s v="Chicago"/>
    <n v="0"/>
  </r>
  <r>
    <n v="0"/>
    <n v="0"/>
    <x v="4"/>
    <s v="Colombia"/>
    <n v="0"/>
  </r>
  <r>
    <n v="0"/>
    <n v="0"/>
    <x v="5"/>
    <s v="Curazao"/>
    <n v="0"/>
  </r>
  <r>
    <n v="0"/>
    <n v="0"/>
    <x v="6"/>
    <s v="Los Angeles"/>
    <n v="0"/>
  </r>
  <r>
    <n v="0"/>
    <n v="0"/>
    <x v="7"/>
    <s v="Marsella"/>
    <n v="0"/>
  </r>
  <r>
    <n v="0"/>
    <n v="0"/>
    <x v="8"/>
    <s v="Mexico"/>
    <n v="0"/>
  </r>
  <r>
    <n v="0"/>
    <n v="0"/>
    <x v="9"/>
    <s v="Montreal"/>
    <n v="0"/>
  </r>
  <r>
    <n v="0"/>
    <n v="0"/>
    <x v="10"/>
    <s v="Saint Marteen"/>
    <n v="0"/>
  </r>
  <r>
    <n v="0"/>
    <n v="0"/>
    <x v="11"/>
    <s v="Toronto"/>
    <n v="0"/>
  </r>
  <r>
    <n v="0"/>
    <n v="0"/>
    <x v="12"/>
    <s v="Trinidad y Tobago"/>
    <n v="0"/>
  </r>
  <r>
    <n v="0"/>
    <n v="0"/>
    <x v="13"/>
    <s v="Valencia"/>
    <n v="0"/>
  </r>
  <r>
    <n v="0"/>
    <n v="0"/>
    <x v="14"/>
    <s v="Washington"/>
    <n v="0"/>
  </r>
  <r>
    <n v="0"/>
    <n v="0"/>
    <x v="15"/>
    <s v="Zurich"/>
    <n v="0"/>
  </r>
  <r>
    <n v="6900548"/>
    <n v="6900550"/>
    <x v="16"/>
    <s v="Guadalupe"/>
    <n v="3"/>
  </r>
  <r>
    <n v="7161601"/>
    <n v="7161846"/>
    <x v="17"/>
    <s v="Miami"/>
    <n v="246"/>
  </r>
  <r>
    <n v="7161848"/>
    <n v="7161901"/>
    <x v="17"/>
    <s v="Miami"/>
    <n v="54"/>
  </r>
  <r>
    <n v="7161903"/>
    <n v="7161963"/>
    <x v="17"/>
    <s v="Miami"/>
    <n v="61"/>
  </r>
  <r>
    <n v="7161965"/>
    <n v="7162583"/>
    <x v="17"/>
    <s v="Miami"/>
    <n v="619"/>
  </r>
  <r>
    <n v="7162585"/>
    <n v="7162601"/>
    <x v="17"/>
    <s v="Miami"/>
    <n v="17"/>
  </r>
  <r>
    <n v="7162603"/>
    <n v="7162658"/>
    <x v="17"/>
    <s v="Miami"/>
    <n v="56"/>
  </r>
  <r>
    <n v="7162661"/>
    <n v="7162673"/>
    <x v="17"/>
    <s v="Miami"/>
    <n v="13"/>
  </r>
  <r>
    <n v="7162676"/>
    <n v="7162677"/>
    <x v="17"/>
    <s v="Miami"/>
    <n v="2"/>
  </r>
  <r>
    <n v="7162679"/>
    <n v="7162681"/>
    <x v="17"/>
    <s v="Miami"/>
    <n v="3"/>
  </r>
  <r>
    <n v="7162683"/>
    <n v="7162697"/>
    <x v="17"/>
    <s v="Miami"/>
    <n v="15"/>
  </r>
  <r>
    <n v="7162699"/>
    <n v="7162757"/>
    <x v="17"/>
    <s v="Miami"/>
    <n v="59"/>
  </r>
  <r>
    <n v="7162759"/>
    <n v="7162764"/>
    <x v="17"/>
    <s v="Miami"/>
    <n v="6"/>
  </r>
  <r>
    <n v="7162766"/>
    <n v="7162777"/>
    <x v="17"/>
    <s v="Miami"/>
    <n v="12"/>
  </r>
  <r>
    <n v="7322383"/>
    <n v="7322411"/>
    <x v="16"/>
    <s v="Guadalupe"/>
    <n v="29"/>
  </r>
  <r>
    <n v="7383097"/>
    <n v="7383097"/>
    <x v="18"/>
    <s v="Hamburgo"/>
    <n v="1"/>
  </r>
  <r>
    <n v="7383493"/>
    <n v="7383530"/>
    <x v="16"/>
    <s v="Guadalupe"/>
    <n v="38"/>
  </r>
  <r>
    <n v="7452931"/>
    <n v="7452950"/>
    <x v="16"/>
    <s v="Guadalupe"/>
    <n v="20"/>
  </r>
  <r>
    <n v="7465839"/>
    <n v="7465840"/>
    <x v="19"/>
    <m/>
    <n v="2"/>
  </r>
  <r>
    <n v="7480531"/>
    <n v="7480550"/>
    <x v="16"/>
    <s v="Guadalupe"/>
    <n v="20"/>
  </r>
  <r>
    <n v="7655930"/>
    <n v="7655930"/>
    <x v="20"/>
    <s v="Nueva York"/>
    <n v="1"/>
  </r>
  <r>
    <n v="7655946"/>
    <n v="7655948"/>
    <x v="20"/>
    <s v="Nueva York"/>
    <n v="3"/>
  </r>
  <r>
    <n v="7660655"/>
    <n v="7660660"/>
    <x v="21"/>
    <s v="Antigua y Barbuda"/>
    <n v="6"/>
  </r>
  <r>
    <n v="7713417"/>
    <n v="7713419"/>
    <x v="20"/>
    <s v="Nueva York"/>
    <n v="3"/>
  </r>
  <r>
    <n v="7715401"/>
    <n v="7715403"/>
    <x v="20"/>
    <s v="Nueva York"/>
    <n v="3"/>
  </r>
  <r>
    <n v="7715406"/>
    <n v="7715410"/>
    <x v="20"/>
    <s v="Nueva York"/>
    <n v="5"/>
  </r>
  <r>
    <n v="7715421"/>
    <n v="7715427"/>
    <x v="20"/>
    <s v="Nueva York"/>
    <n v="7"/>
  </r>
  <r>
    <n v="7715429"/>
    <n v="7715429"/>
    <x v="20"/>
    <s v="Nueva York"/>
    <n v="1"/>
  </r>
  <r>
    <n v="7715430"/>
    <n v="7715431"/>
    <x v="20"/>
    <s v="Nueva York"/>
    <n v="2"/>
  </r>
  <r>
    <n v="7738722"/>
    <n v="7738725"/>
    <x v="22"/>
    <s v="Boston"/>
    <n v="4"/>
  </r>
  <r>
    <n v="7756799"/>
    <n v="7756799"/>
    <x v="23"/>
    <s v="Panama"/>
    <n v="1"/>
  </r>
  <r>
    <n v="7922431"/>
    <n v="7922431"/>
    <x v="20"/>
    <s v="Nueva York"/>
    <n v="1"/>
  </r>
  <r>
    <n v="7922436"/>
    <n v="7922436"/>
    <x v="20"/>
    <s v="Nueva York"/>
    <n v="1"/>
  </r>
  <r>
    <n v="7922440"/>
    <n v="7922440"/>
    <x v="20"/>
    <s v="Nueva York"/>
    <n v="1"/>
  </r>
  <r>
    <n v="7924671"/>
    <n v="7924672"/>
    <x v="22"/>
    <s v="Boston"/>
    <n v="2"/>
  </r>
  <r>
    <n v="7946506"/>
    <n v="7946512"/>
    <x v="24"/>
    <s v="Amsterdam"/>
    <n v="7"/>
  </r>
  <r>
    <n v="8032883"/>
    <n v="8032957"/>
    <x v="25"/>
    <s v="New Orleans"/>
    <n v="75"/>
  </r>
  <r>
    <n v="8141281"/>
    <n v="8141359"/>
    <x v="24"/>
    <s v="Amsterdam"/>
    <n v="79"/>
  </r>
  <r>
    <n v="8172051"/>
    <n v="8172080"/>
    <x v="20"/>
    <s v="Nueva York"/>
    <n v="30"/>
  </r>
  <r>
    <n v="8178222"/>
    <n v="8178253"/>
    <x v="24"/>
    <s v="Amsterdam"/>
    <n v="32"/>
  </r>
  <r>
    <n v="8196957"/>
    <n v="8197106"/>
    <x v="17"/>
    <s v="Miami"/>
    <n v="150"/>
  </r>
  <r>
    <n v="8226320"/>
    <n v="8226320"/>
    <x v="22"/>
    <s v="Boston"/>
    <n v="1"/>
  </r>
  <r>
    <n v="8316521"/>
    <n v="8316780"/>
    <x v="17"/>
    <s v="Miami"/>
    <n v="260"/>
  </r>
  <r>
    <n v="8389961"/>
    <n v="8390213"/>
    <x v="17"/>
    <s v="Miami"/>
    <n v="253"/>
  </r>
  <r>
    <n v="8402521"/>
    <n v="8402836"/>
    <x v="17"/>
    <s v="Miami"/>
    <n v="316"/>
  </r>
  <r>
    <n v="8403002"/>
    <n v="8403054"/>
    <x v="24"/>
    <s v="Amsterdam"/>
    <n v="53"/>
  </r>
  <r>
    <n v="8425440"/>
    <n v="8425491"/>
    <x v="24"/>
    <s v="Amsterdam"/>
    <n v="52"/>
  </r>
  <r>
    <n v="8546351"/>
    <n v="8546737"/>
    <x v="17"/>
    <s v="Miami"/>
    <n v="387"/>
  </r>
  <r>
    <n v="8586042"/>
    <n v="8586059"/>
    <x v="24"/>
    <s v="Amsterdam"/>
    <n v="18"/>
  </r>
  <r>
    <n v="8611041"/>
    <n v="8611041"/>
    <x v="20"/>
    <s v="Nueva York"/>
    <n v="1"/>
  </r>
  <r>
    <n v="8611043"/>
    <n v="8611043"/>
    <x v="20"/>
    <s v="Nueva York"/>
    <n v="1"/>
  </r>
  <r>
    <n v="8611050"/>
    <n v="8611050"/>
    <x v="20"/>
    <s v="Nueva York"/>
    <n v="1"/>
  </r>
  <r>
    <n v="8611063"/>
    <n v="8611063"/>
    <x v="20"/>
    <s v="Nueva York"/>
    <n v="1"/>
  </r>
  <r>
    <n v="8611066"/>
    <n v="8611066"/>
    <x v="20"/>
    <s v="Nueva York"/>
    <n v="1"/>
  </r>
  <r>
    <n v="8611069"/>
    <n v="8611080"/>
    <x v="20"/>
    <s v="Nueva York"/>
    <n v="12"/>
  </r>
  <r>
    <n v="8611101"/>
    <n v="8611123"/>
    <x v="20"/>
    <s v="Nueva York"/>
    <n v="23"/>
  </r>
  <r>
    <n v="8611141"/>
    <n v="8611157"/>
    <x v="20"/>
    <s v="Nueva York"/>
    <n v="17"/>
  </r>
  <r>
    <n v="8611161"/>
    <n v="8611161"/>
    <x v="20"/>
    <s v="Nueva York"/>
    <n v="1"/>
  </r>
  <r>
    <n v="8611182"/>
    <n v="8611183"/>
    <x v="20"/>
    <s v="Nueva York"/>
    <n v="2"/>
  </r>
  <r>
    <n v="8611309"/>
    <n v="8611310"/>
    <x v="20"/>
    <s v="Nueva York"/>
    <n v="2"/>
  </r>
  <r>
    <n v="8611312"/>
    <n v="8611312"/>
    <x v="20"/>
    <s v="Nueva York"/>
    <n v="1"/>
  </r>
  <r>
    <n v="8611404"/>
    <n v="8611404"/>
    <x v="20"/>
    <s v="Nueva York"/>
    <n v="1"/>
  </r>
  <r>
    <n v="8611410"/>
    <n v="8611410"/>
    <x v="20"/>
    <s v="Nueva York"/>
    <n v="1"/>
  </r>
  <r>
    <n v="8611412"/>
    <n v="8611412"/>
    <x v="20"/>
    <s v="Nueva York"/>
    <n v="1"/>
  </r>
  <r>
    <n v="8611414"/>
    <n v="8611417"/>
    <x v="20"/>
    <s v="Nueva York"/>
    <n v="4"/>
  </r>
  <r>
    <n v="8611419"/>
    <n v="8611420"/>
    <x v="20"/>
    <s v="Nueva York"/>
    <n v="2"/>
  </r>
  <r>
    <n v="8611423"/>
    <n v="8611423"/>
    <x v="20"/>
    <s v="Nueva York"/>
    <n v="1"/>
  </r>
  <r>
    <n v="8611428"/>
    <n v="8611428"/>
    <x v="20"/>
    <s v="Nueva York"/>
    <n v="1"/>
  </r>
  <r>
    <n v="8611431"/>
    <n v="8611431"/>
    <x v="20"/>
    <s v="Nueva York"/>
    <n v="1"/>
  </r>
  <r>
    <n v="8611436"/>
    <n v="8611437"/>
    <x v="20"/>
    <s v="Nueva York"/>
    <n v="2"/>
  </r>
  <r>
    <n v="8611642"/>
    <n v="8611642"/>
    <x v="20"/>
    <s v="Nueva York"/>
    <n v="1"/>
  </r>
  <r>
    <n v="8611661"/>
    <n v="8611661"/>
    <x v="20"/>
    <s v="Nueva York"/>
    <n v="1"/>
  </r>
  <r>
    <n v="8611979"/>
    <n v="8611980"/>
    <x v="20"/>
    <s v="Nueva York"/>
    <n v="2"/>
  </r>
  <r>
    <n v="8611989"/>
    <n v="8611989"/>
    <x v="20"/>
    <s v="Nueva York"/>
    <n v="1"/>
  </r>
  <r>
    <n v="8611990"/>
    <n v="8611990"/>
    <x v="20"/>
    <s v="Nueva York"/>
    <n v="1"/>
  </r>
  <r>
    <n v="8612068"/>
    <n v="8612070"/>
    <x v="20"/>
    <s v="Nueva York"/>
    <n v="3"/>
  </r>
  <r>
    <n v="8645033"/>
    <n v="8645046"/>
    <x v="24"/>
    <s v="Amsterdam"/>
    <n v="14"/>
  </r>
  <r>
    <n v="8734382"/>
    <n v="8734431"/>
    <x v="26"/>
    <s v="Genova"/>
    <n v="50"/>
  </r>
  <r>
    <n v="8739594"/>
    <n v="8740261"/>
    <x v="17"/>
    <s v="Miami"/>
    <n v="668"/>
  </r>
  <r>
    <n v="8752811"/>
    <n v="8752842"/>
    <x v="24"/>
    <s v="Amsterdam"/>
    <n v="32"/>
  </r>
  <r>
    <n v="8773240"/>
    <n v="8773329"/>
    <x v="18"/>
    <s v="Hamburgo"/>
    <n v="90"/>
  </r>
  <r>
    <n v="8780012"/>
    <n v="8780365"/>
    <x v="17"/>
    <s v="Miami"/>
    <n v="354"/>
  </r>
  <r>
    <n v="8808540"/>
    <n v="8808850"/>
    <x v="17"/>
    <s v="Miami"/>
    <n v="311"/>
  </r>
  <r>
    <n v="8816688"/>
    <n v="8816748"/>
    <x v="27"/>
    <s v="Madrid"/>
    <n v="61"/>
  </r>
  <r>
    <n v="8817093"/>
    <n v="8817244"/>
    <x v="26"/>
    <s v="Genova"/>
    <n v="152"/>
  </r>
  <r>
    <n v="8817556"/>
    <n v="8817580"/>
    <x v="24"/>
    <s v="Amsterdam"/>
    <n v="25"/>
  </r>
  <r>
    <n v="8828619"/>
    <n v="8829080"/>
    <x v="28"/>
    <s v="Orlando"/>
    <n v="462"/>
  </r>
  <r>
    <n v="8843158"/>
    <n v="8843195"/>
    <x v="22"/>
    <s v="Boston"/>
    <n v="38"/>
  </r>
  <r>
    <n v="8857819"/>
    <n v="8857819"/>
    <x v="29"/>
    <s v="Boston"/>
    <n v="1"/>
  </r>
  <r>
    <n v="8859020"/>
    <n v="8859307"/>
    <x v="17"/>
    <s v="Miami"/>
    <n v="288"/>
  </r>
  <r>
    <n v="8859643"/>
    <n v="8859665"/>
    <x v="24"/>
    <s v="Amsterdam"/>
    <n v="23"/>
  </r>
  <r>
    <n v="8884420"/>
    <n v="8884520"/>
    <x v="26"/>
    <s v="Genova"/>
    <n v="101"/>
  </r>
  <r>
    <n v="8903481"/>
    <n v="8903576"/>
    <x v="18"/>
    <s v="Hamburgo"/>
    <n v="96"/>
  </r>
  <r>
    <n v="8915743"/>
    <n v="8916192"/>
    <x v="30"/>
    <s v="Puerto Rico"/>
    <n v="450"/>
  </r>
  <r>
    <n v="8916491"/>
    <n v="8916521"/>
    <x v="31"/>
    <s v="Barcelona"/>
    <n v="31"/>
  </r>
  <r>
    <n v="8940098"/>
    <n v="8940100"/>
    <x v="32"/>
    <s v="Boston"/>
    <n v="3"/>
  </r>
  <r>
    <n v="8940171"/>
    <n v="8940818"/>
    <x v="33"/>
    <s v="Boston"/>
    <n v="648"/>
  </r>
  <r>
    <n v="8941544"/>
    <n v="8941562"/>
    <x v="24"/>
    <s v="Amsterdam"/>
    <n v="19"/>
  </r>
  <r>
    <n v="8955437"/>
    <n v="8955569"/>
    <x v="23"/>
    <s v="Panama"/>
    <n v="133"/>
  </r>
  <r>
    <n v="8955570"/>
    <n v="8955699"/>
    <x v="26"/>
    <s v="Genova"/>
    <n v="130"/>
  </r>
  <r>
    <n v="8957041"/>
    <n v="8957168"/>
    <x v="26"/>
    <s v="Genova"/>
    <n v="128"/>
  </r>
  <r>
    <n v="8957481"/>
    <n v="8957520"/>
    <x v="24"/>
    <s v="Amsterdam"/>
    <n v="40"/>
  </r>
  <r>
    <n v="8973521"/>
    <n v="8974391"/>
    <x v="22"/>
    <s v="Boston"/>
    <n v="871"/>
  </r>
  <r>
    <n v="8974392"/>
    <n v="8974974"/>
    <x v="30"/>
    <s v="Puerto Rico"/>
    <n v="583"/>
  </r>
  <r>
    <n v="8974975"/>
    <n v="8975380"/>
    <x v="31"/>
    <s v="Barcelona"/>
    <n v="406"/>
  </r>
  <r>
    <n v="8983761"/>
    <n v="8984358"/>
    <x v="27"/>
    <s v="Madrid"/>
    <n v="598"/>
  </r>
  <r>
    <n v="8986021"/>
    <n v="8988407"/>
    <x v="20"/>
    <s v="Nueva York"/>
    <n v="2387"/>
  </r>
  <r>
    <n v="8995905"/>
    <n v="8995905"/>
    <x v="34"/>
    <s v="Islas Canarias"/>
    <n v="1"/>
  </r>
  <r>
    <n v="9003041"/>
    <n v="9004269"/>
    <x v="28"/>
    <s v="Orlando"/>
    <n v="1229"/>
  </r>
  <r>
    <n v="9015386"/>
    <n v="9016050"/>
    <x v="22"/>
    <s v="Boston"/>
    <n v="665"/>
  </r>
  <r>
    <n v="9016495"/>
    <n v="9016899"/>
    <x v="30"/>
    <s v="Puerto Rico"/>
    <n v="405"/>
  </r>
  <r>
    <n v="9022245"/>
    <n v="9022260"/>
    <x v="35"/>
    <s v="Exterior"/>
    <n v="11"/>
  </r>
  <r>
    <n v="9035321"/>
    <n v="9035626"/>
    <x v="31"/>
    <s v="Barcelona"/>
    <n v="306"/>
  </r>
  <r>
    <n v="9051121"/>
    <n v="9053551"/>
    <x v="20"/>
    <s v="Nueva York"/>
    <n v="2431"/>
  </r>
  <r>
    <n v="9053650"/>
    <n v="9053650"/>
    <x v="36"/>
    <s v="Filadelfia (Pensilvania)"/>
    <n v="1"/>
  </r>
  <r>
    <n v="9053691"/>
    <n v="9054290"/>
    <x v="36"/>
    <s v="Filadelfia (Pensilvania)"/>
    <n v="600"/>
  </r>
  <r>
    <n v="9054558"/>
    <n v="9054862"/>
    <x v="17"/>
    <s v="Miami"/>
    <n v="305"/>
  </r>
  <r>
    <n v="9055860"/>
    <n v="9055864"/>
    <x v="37"/>
    <m/>
    <n v="5"/>
  </r>
  <r>
    <n v="9060753"/>
    <n v="9061308"/>
    <x v="22"/>
    <s v="Boston"/>
    <n v="556"/>
  </r>
  <r>
    <n v="9071281"/>
    <n v="9071676"/>
    <x v="27"/>
    <s v="Madrid"/>
    <n v="396"/>
  </r>
  <r>
    <n v="9071790"/>
    <n v="9071817"/>
    <x v="38"/>
    <s v="Roma"/>
    <n v="28"/>
  </r>
  <r>
    <n v="9071988"/>
    <n v="9072052"/>
    <x v="39"/>
    <s v="Paris"/>
    <n v="65"/>
  </r>
  <r>
    <n v="9086081"/>
    <n v="9086664"/>
    <x v="27"/>
    <s v="Madrid"/>
    <n v="584"/>
  </r>
  <r>
    <n v="9086665"/>
    <n v="9087047"/>
    <x v="30"/>
    <s v="Puerto Rico"/>
    <n v="383"/>
  </r>
  <r>
    <n v="9087048"/>
    <n v="9087185"/>
    <x v="26"/>
    <s v="Genova"/>
    <n v="138"/>
  </r>
  <r>
    <n v="9087211"/>
    <n v="9087293"/>
    <x v="40"/>
    <s v="Houston"/>
    <n v="83"/>
  </r>
  <r>
    <n v="9087294"/>
    <n v="9087396"/>
    <x v="38"/>
    <s v="Roma"/>
    <n v="103"/>
  </r>
  <r>
    <n v="9097201"/>
    <n v="9098077"/>
    <x v="36"/>
    <s v="Filadelfia (Pensilvania)"/>
    <n v="877"/>
  </r>
  <r>
    <n v="9104619"/>
    <n v="9104868"/>
    <x v="31"/>
    <s v="Barcelona"/>
    <n v="250"/>
  </r>
  <r>
    <n v="9104945"/>
    <n v="9105083"/>
    <x v="41"/>
    <s v="Chile"/>
    <n v="139"/>
  </r>
  <r>
    <n v="9105158"/>
    <n v="9105189"/>
    <x v="25"/>
    <s v="New Orleans"/>
    <n v="32"/>
  </r>
  <r>
    <n v="9105280"/>
    <n v="9106206"/>
    <x v="42"/>
    <s v="New Jersey"/>
    <n v="927"/>
  </r>
  <r>
    <n v="9107102"/>
    <n v="9107440"/>
    <x v="43"/>
    <m/>
    <n v="339"/>
  </r>
  <r>
    <n v="9110481"/>
    <n v="9110538"/>
    <x v="39"/>
    <s v="Paris"/>
    <n v="58"/>
  </r>
  <r>
    <n v="9110539"/>
    <n v="9110591"/>
    <x v="40"/>
    <s v="Houston"/>
    <n v="53"/>
  </r>
  <r>
    <n v="9116466"/>
    <n v="9117220"/>
    <x v="44"/>
    <s v="Milano"/>
    <n v="755"/>
  </r>
  <r>
    <n v="9117829"/>
    <n v="9118040"/>
    <x v="37"/>
    <m/>
    <n v="212"/>
  </r>
  <r>
    <n v="9118041"/>
    <n v="9118354"/>
    <x v="29"/>
    <s v="Barcelona"/>
    <n v="314"/>
  </r>
  <r>
    <n v="9119681"/>
    <n v="9120199"/>
    <x v="30"/>
    <s v="Puerto Rico"/>
    <n v="519"/>
  </r>
  <r>
    <n v="9120200"/>
    <n v="9122904"/>
    <x v="20"/>
    <s v="Nueva York"/>
    <n v="2705"/>
  </r>
  <r>
    <n v="9128836"/>
    <n v="9129400"/>
    <x v="45"/>
    <m/>
    <n v="565"/>
  </r>
  <r>
    <n v="9137081"/>
    <n v="9137840"/>
    <x v="46"/>
    <m/>
    <n v="760"/>
  </r>
  <r>
    <n v="9139172"/>
    <n v="9140080"/>
    <x v="47"/>
    <m/>
    <n v="909"/>
  </r>
  <r>
    <n v="9140664"/>
    <n v="9141480"/>
    <x v="48"/>
    <m/>
    <n v="817"/>
  </r>
  <r>
    <n v="9144154"/>
    <n v="9145080"/>
    <x v="49"/>
    <m/>
    <n v="927"/>
  </r>
  <r>
    <n v="9145441"/>
    <n v="9146680"/>
    <x v="50"/>
    <m/>
    <n v="1240"/>
  </r>
  <r>
    <n v="9148410"/>
    <n v="9148720"/>
    <x v="19"/>
    <m/>
    <n v="311"/>
  </r>
  <r>
    <n v="9148721"/>
    <n v="9149922"/>
    <x v="36"/>
    <s v="Filadelfia (Pensilvania)"/>
    <n v="1202"/>
  </r>
  <r>
    <n v="9149923"/>
    <n v="9150798"/>
    <x v="29"/>
    <s v="Boston"/>
    <n v="876"/>
  </r>
  <r>
    <n v="9150799"/>
    <n v="9151317"/>
    <x v="29"/>
    <s v="Madrid"/>
    <n v="519"/>
  </r>
  <r>
    <n v="9151318"/>
    <n v="9151506"/>
    <x v="41"/>
    <s v="Chile"/>
    <n v="189"/>
  </r>
  <r>
    <n v="9151507"/>
    <n v="9151634"/>
    <x v="38"/>
    <s v="Roma"/>
    <n v="128"/>
  </r>
  <r>
    <n v="9151635"/>
    <n v="9151724"/>
    <x v="44"/>
    <s v="Milano"/>
    <n v="90"/>
  </r>
  <r>
    <n v="9151725"/>
    <n v="9151808"/>
    <x v="25"/>
    <s v="New Orleans"/>
    <n v="84"/>
  </r>
  <r>
    <n v="9151816"/>
    <n v="9151816"/>
    <x v="29"/>
    <s v="Antigua y Barbuda"/>
    <n v="1"/>
  </r>
  <r>
    <n v="9153130"/>
    <n v="9153480"/>
    <x v="51"/>
    <m/>
    <n v="351"/>
  </r>
  <r>
    <n v="9154971"/>
    <n v="9156480"/>
    <x v="52"/>
    <m/>
    <n v="1510"/>
  </r>
  <r>
    <n v="9154971"/>
    <n v="9156480"/>
    <x v="52"/>
    <m/>
    <n v="1510"/>
  </r>
  <r>
    <n v="9156766"/>
    <n v="9157880"/>
    <x v="53"/>
    <m/>
    <n v="1115"/>
  </r>
  <r>
    <n v="9160013"/>
    <n v="9160480"/>
    <x v="54"/>
    <m/>
    <n v="468"/>
  </r>
  <r>
    <n v="9160481"/>
    <n v="9161849"/>
    <x v="29"/>
    <s v="Orlando"/>
    <n v="1369"/>
  </r>
  <r>
    <n v="9161909"/>
    <n v="9163680"/>
    <x v="55"/>
    <m/>
    <n v="1772"/>
  </r>
  <r>
    <n v="9163812"/>
    <n v="9163812"/>
    <x v="56"/>
    <m/>
    <n v="1"/>
  </r>
  <r>
    <n v="9163843"/>
    <n v="9165680"/>
    <x v="56"/>
    <m/>
    <n v="1838"/>
  </r>
  <r>
    <n v="9165681"/>
    <n v="9167280"/>
    <x v="51"/>
    <m/>
    <n v="1600"/>
  </r>
  <r>
    <n v="9168445"/>
    <n v="9170480"/>
    <x v="54"/>
    <m/>
    <n v="2036"/>
  </r>
  <r>
    <n v="9170481"/>
    <n v="9323000"/>
    <x v="57"/>
    <m/>
    <n v="152520"/>
  </r>
  <r>
    <n v="9323001"/>
    <n v="9395000"/>
    <x v="58"/>
    <m/>
    <n v="72000"/>
  </r>
  <r>
    <n v="9395001"/>
    <n v="9399944"/>
    <x v="57"/>
    <m/>
    <n v="4944"/>
  </r>
  <r>
    <n v="9399945"/>
    <n v="9781400"/>
    <x v="59"/>
    <m/>
    <n v="381456"/>
  </r>
  <r>
    <n v="9781401"/>
    <n v="10149944"/>
    <x v="60"/>
    <m/>
    <n v="368544"/>
  </r>
  <r>
    <s v="0000027"/>
    <s v="0000029"/>
    <x v="57"/>
    <m/>
    <n v="3"/>
  </r>
  <r>
    <s v="0000032"/>
    <s v="0000040"/>
    <x v="57"/>
    <m/>
    <n v="9"/>
  </r>
  <r>
    <s v="0000041"/>
    <s v="0000100"/>
    <x v="57"/>
    <m/>
    <n v="60"/>
  </r>
  <r>
    <s v="0015601"/>
    <s v="0016900"/>
    <x v="57"/>
    <m/>
    <n v="1300"/>
  </r>
  <r>
    <s v="0016701"/>
    <s v="0016900"/>
    <x v="57"/>
    <m/>
    <n v="200"/>
  </r>
  <r>
    <s v="7374945"/>
    <s v="7381944"/>
    <x v="57"/>
    <m/>
    <n v="7000"/>
  </r>
  <r>
    <m/>
    <m/>
    <x v="29"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4">
  <r>
    <n v="0"/>
    <n v="0"/>
    <x v="0"/>
    <s v="Amberes"/>
    <n v="0"/>
  </r>
  <r>
    <n v="0"/>
    <n v="0"/>
    <x v="1"/>
    <s v="Argentina"/>
    <n v="0"/>
  </r>
  <r>
    <n v="0"/>
    <n v="0"/>
    <x v="2"/>
    <s v="Aruba"/>
    <n v="0"/>
  </r>
  <r>
    <n v="0"/>
    <n v="0"/>
    <x v="3"/>
    <s v="Chicago"/>
    <n v="0"/>
  </r>
  <r>
    <n v="0"/>
    <n v="0"/>
    <x v="4"/>
    <s v="Colombia"/>
    <n v="0"/>
  </r>
  <r>
    <n v="0"/>
    <n v="0"/>
    <x v="5"/>
    <s v="Curazao"/>
    <n v="0"/>
  </r>
  <r>
    <n v="0"/>
    <n v="0"/>
    <x v="6"/>
    <s v="Los Angeles"/>
    <n v="0"/>
  </r>
  <r>
    <n v="0"/>
    <n v="0"/>
    <x v="7"/>
    <s v="Marsella"/>
    <n v="0"/>
  </r>
  <r>
    <n v="0"/>
    <n v="0"/>
    <x v="8"/>
    <s v="Mexico"/>
    <n v="0"/>
  </r>
  <r>
    <n v="0"/>
    <n v="0"/>
    <x v="9"/>
    <s v="Montreal"/>
    <n v="0"/>
  </r>
  <r>
    <n v="0"/>
    <n v="0"/>
    <x v="10"/>
    <s v="Saint Marteen"/>
    <n v="0"/>
  </r>
  <r>
    <n v="0"/>
    <n v="0"/>
    <x v="11"/>
    <s v="Toronto"/>
    <n v="0"/>
  </r>
  <r>
    <n v="0"/>
    <n v="0"/>
    <x v="12"/>
    <s v="Trinidad y Tobago"/>
    <n v="0"/>
  </r>
  <r>
    <n v="0"/>
    <n v="0"/>
    <x v="13"/>
    <s v="Valencia"/>
    <n v="0"/>
  </r>
  <r>
    <n v="0"/>
    <n v="0"/>
    <x v="14"/>
    <s v="Washington"/>
    <n v="0"/>
  </r>
  <r>
    <n v="0"/>
    <n v="0"/>
    <x v="15"/>
    <s v="Zurich"/>
    <n v="0"/>
  </r>
  <r>
    <n v="6900548"/>
    <n v="6900550"/>
    <x v="16"/>
    <s v="Guadalupe"/>
    <n v="3"/>
  </r>
  <r>
    <n v="7161601"/>
    <n v="7161846"/>
    <x v="17"/>
    <s v="Miami"/>
    <n v="246"/>
  </r>
  <r>
    <n v="7161848"/>
    <n v="7161901"/>
    <x v="17"/>
    <s v="Miami"/>
    <n v="54"/>
  </r>
  <r>
    <n v="7161903"/>
    <n v="7161963"/>
    <x v="17"/>
    <s v="Miami"/>
    <n v="61"/>
  </r>
  <r>
    <n v="7161965"/>
    <n v="7162583"/>
    <x v="17"/>
    <s v="Miami"/>
    <n v="619"/>
  </r>
  <r>
    <n v="7162585"/>
    <n v="7162601"/>
    <x v="17"/>
    <s v="Miami"/>
    <n v="17"/>
  </r>
  <r>
    <n v="7162603"/>
    <n v="7162658"/>
    <x v="17"/>
    <s v="Miami"/>
    <n v="56"/>
  </r>
  <r>
    <n v="7162661"/>
    <n v="7162673"/>
    <x v="17"/>
    <s v="Miami"/>
    <n v="13"/>
  </r>
  <r>
    <n v="7162676"/>
    <n v="7162677"/>
    <x v="17"/>
    <s v="Miami"/>
    <n v="2"/>
  </r>
  <r>
    <n v="7162679"/>
    <n v="7162681"/>
    <x v="17"/>
    <s v="Miami"/>
    <n v="3"/>
  </r>
  <r>
    <n v="7162683"/>
    <n v="7162697"/>
    <x v="17"/>
    <s v="Miami"/>
    <n v="15"/>
  </r>
  <r>
    <n v="7162699"/>
    <n v="7162757"/>
    <x v="17"/>
    <s v="Miami"/>
    <n v="59"/>
  </r>
  <r>
    <n v="7162759"/>
    <n v="7162764"/>
    <x v="17"/>
    <s v="Miami"/>
    <n v="6"/>
  </r>
  <r>
    <n v="7162766"/>
    <n v="7162777"/>
    <x v="17"/>
    <s v="Miami"/>
    <n v="12"/>
  </r>
  <r>
    <n v="7322383"/>
    <n v="7322411"/>
    <x v="16"/>
    <s v="Guadalupe"/>
    <n v="29"/>
  </r>
  <r>
    <n v="7383097"/>
    <n v="7383097"/>
    <x v="18"/>
    <s v="Hamburgo"/>
    <n v="1"/>
  </r>
  <r>
    <n v="7383493"/>
    <n v="7383530"/>
    <x v="16"/>
    <s v="Guadalupe"/>
    <n v="38"/>
  </r>
  <r>
    <n v="7452931"/>
    <n v="7452950"/>
    <x v="16"/>
    <s v="Guadalupe"/>
    <n v="20"/>
  </r>
  <r>
    <n v="7465839"/>
    <n v="7465840"/>
    <x v="19"/>
    <m/>
    <n v="2"/>
  </r>
  <r>
    <n v="7480531"/>
    <n v="7480550"/>
    <x v="16"/>
    <s v="Guadalupe"/>
    <n v="20"/>
  </r>
  <r>
    <n v="7655930"/>
    <n v="7655930"/>
    <x v="20"/>
    <s v="Nueva York"/>
    <n v="1"/>
  </r>
  <r>
    <n v="7655946"/>
    <n v="7655948"/>
    <x v="20"/>
    <s v="Nueva York"/>
    <n v="3"/>
  </r>
  <r>
    <n v="7660655"/>
    <n v="7660660"/>
    <x v="21"/>
    <s v="Antigua y Barbuda"/>
    <n v="6"/>
  </r>
  <r>
    <n v="7660655"/>
    <n v="7660660"/>
    <x v="22"/>
    <s v="Antigua y Barbuda"/>
    <n v="6"/>
  </r>
  <r>
    <n v="7660656"/>
    <n v="7660659"/>
    <x v="22"/>
    <s v="Antigua y Barbuda"/>
    <n v="4"/>
  </r>
  <r>
    <n v="7713417"/>
    <n v="7713419"/>
    <x v="20"/>
    <s v="Nueva York"/>
    <n v="3"/>
  </r>
  <r>
    <n v="7715401"/>
    <n v="7715403"/>
    <x v="20"/>
    <s v="Nueva York"/>
    <n v="3"/>
  </r>
  <r>
    <n v="7715406"/>
    <n v="7715410"/>
    <x v="20"/>
    <s v="Nueva York"/>
    <n v="5"/>
  </r>
  <r>
    <n v="7715421"/>
    <n v="7715427"/>
    <x v="20"/>
    <s v="Nueva York"/>
    <n v="7"/>
  </r>
  <r>
    <n v="7715429"/>
    <n v="7715429"/>
    <x v="20"/>
    <s v="Nueva York"/>
    <n v="1"/>
  </r>
  <r>
    <n v="7715430"/>
    <n v="7715431"/>
    <x v="20"/>
    <s v="Nueva York"/>
    <n v="2"/>
  </r>
  <r>
    <n v="7738722"/>
    <n v="7738725"/>
    <x v="23"/>
    <s v="Boston"/>
    <n v="4"/>
  </r>
  <r>
    <n v="7756799"/>
    <n v="7756799"/>
    <x v="24"/>
    <s v="Panama"/>
    <n v="1"/>
  </r>
  <r>
    <n v="7922431"/>
    <n v="7922431"/>
    <x v="20"/>
    <s v="Nueva York"/>
    <n v="1"/>
  </r>
  <r>
    <n v="7922436"/>
    <n v="7922436"/>
    <x v="20"/>
    <s v="Nueva York"/>
    <n v="1"/>
  </r>
  <r>
    <n v="7922440"/>
    <n v="7922440"/>
    <x v="20"/>
    <s v="Nueva York"/>
    <n v="1"/>
  </r>
  <r>
    <n v="7924671"/>
    <n v="7924672"/>
    <x v="23"/>
    <s v="Boston"/>
    <n v="2"/>
  </r>
  <r>
    <n v="8032953"/>
    <n v="8032957"/>
    <x v="25"/>
    <s v="New Orleans"/>
    <n v="5"/>
  </r>
  <r>
    <n v="8141322"/>
    <n v="8141359"/>
    <x v="26"/>
    <s v="Amsterdam"/>
    <n v="38"/>
  </r>
  <r>
    <n v="8172051"/>
    <n v="8172080"/>
    <x v="20"/>
    <s v="Nueva York"/>
    <n v="30"/>
  </r>
  <r>
    <n v="8178222"/>
    <n v="8178253"/>
    <x v="26"/>
    <s v="Amsterdam"/>
    <n v="32"/>
  </r>
  <r>
    <n v="8226320"/>
    <n v="8226320"/>
    <x v="23"/>
    <s v="Boston"/>
    <n v="1"/>
  </r>
  <r>
    <n v="8316741"/>
    <n v="8316780"/>
    <x v="17"/>
    <s v="Miami"/>
    <n v="40"/>
  </r>
  <r>
    <n v="8389961"/>
    <n v="8390213"/>
    <x v="17"/>
    <s v="Miami"/>
    <n v="253"/>
  </r>
  <r>
    <n v="8402521"/>
    <n v="8402836"/>
    <x v="17"/>
    <s v="Miami"/>
    <n v="316"/>
  </r>
  <r>
    <n v="8403002"/>
    <n v="8403054"/>
    <x v="26"/>
    <s v="Amsterdam"/>
    <n v="53"/>
  </r>
  <r>
    <n v="8425440"/>
    <n v="8425491"/>
    <x v="26"/>
    <s v="Amsterdam"/>
    <n v="52"/>
  </r>
  <r>
    <n v="8546351"/>
    <n v="8546737"/>
    <x v="17"/>
    <s v="Miami"/>
    <n v="387"/>
  </r>
  <r>
    <n v="8586042"/>
    <n v="8586059"/>
    <x v="26"/>
    <s v="Amsterdam"/>
    <n v="18"/>
  </r>
  <r>
    <n v="8611041"/>
    <n v="8611041"/>
    <x v="20"/>
    <s v="Nueva York"/>
    <n v="1"/>
  </r>
  <r>
    <n v="8611043"/>
    <n v="8611043"/>
    <x v="20"/>
    <s v="Nueva York"/>
    <n v="1"/>
  </r>
  <r>
    <n v="8611050"/>
    <n v="8611050"/>
    <x v="20"/>
    <s v="Nueva York"/>
    <n v="1"/>
  </r>
  <r>
    <n v="8611063"/>
    <n v="8611063"/>
    <x v="20"/>
    <s v="Nueva York"/>
    <n v="1"/>
  </r>
  <r>
    <n v="8611066"/>
    <n v="8611066"/>
    <x v="20"/>
    <s v="Nueva York"/>
    <n v="1"/>
  </r>
  <r>
    <n v="8611069"/>
    <n v="8611080"/>
    <x v="20"/>
    <s v="Nueva York"/>
    <n v="12"/>
  </r>
  <r>
    <n v="8611101"/>
    <n v="8611123"/>
    <x v="20"/>
    <s v="Nueva York"/>
    <n v="23"/>
  </r>
  <r>
    <n v="8611141"/>
    <n v="8611157"/>
    <x v="20"/>
    <s v="Nueva York"/>
    <n v="17"/>
  </r>
  <r>
    <n v="8611161"/>
    <n v="8611161"/>
    <x v="20"/>
    <s v="Nueva York"/>
    <n v="1"/>
  </r>
  <r>
    <n v="8611182"/>
    <n v="8611183"/>
    <x v="20"/>
    <s v="Nueva York"/>
    <n v="2"/>
  </r>
  <r>
    <n v="8611309"/>
    <n v="8611310"/>
    <x v="20"/>
    <s v="Nueva York"/>
    <n v="2"/>
  </r>
  <r>
    <n v="8611312"/>
    <n v="8611312"/>
    <x v="20"/>
    <s v="Nueva York"/>
    <n v="1"/>
  </r>
  <r>
    <n v="8611404"/>
    <n v="8611404"/>
    <x v="20"/>
    <s v="Nueva York"/>
    <n v="1"/>
  </r>
  <r>
    <n v="8611410"/>
    <n v="8611410"/>
    <x v="20"/>
    <s v="Nueva York"/>
    <n v="1"/>
  </r>
  <r>
    <n v="8611412"/>
    <n v="8611412"/>
    <x v="20"/>
    <s v="Nueva York"/>
    <n v="1"/>
  </r>
  <r>
    <n v="8611414"/>
    <n v="8611417"/>
    <x v="20"/>
    <s v="Nueva York"/>
    <n v="4"/>
  </r>
  <r>
    <n v="8611419"/>
    <n v="8611420"/>
    <x v="20"/>
    <s v="Nueva York"/>
    <n v="2"/>
  </r>
  <r>
    <n v="8611423"/>
    <n v="8611423"/>
    <x v="20"/>
    <s v="Nueva York"/>
    <n v="1"/>
  </r>
  <r>
    <n v="8611428"/>
    <n v="8611428"/>
    <x v="20"/>
    <s v="Nueva York"/>
    <n v="1"/>
  </r>
  <r>
    <n v="8611431"/>
    <n v="8611431"/>
    <x v="20"/>
    <s v="Nueva York"/>
    <n v="1"/>
  </r>
  <r>
    <n v="8611436"/>
    <n v="8611437"/>
    <x v="20"/>
    <s v="Nueva York"/>
    <n v="2"/>
  </r>
  <r>
    <n v="8611642"/>
    <n v="8611642"/>
    <x v="20"/>
    <s v="Nueva York"/>
    <n v="1"/>
  </r>
  <r>
    <n v="8611661"/>
    <n v="8611661"/>
    <x v="20"/>
    <s v="Nueva York"/>
    <n v="1"/>
  </r>
  <r>
    <n v="8611979"/>
    <n v="8611980"/>
    <x v="20"/>
    <s v="Nueva York"/>
    <n v="2"/>
  </r>
  <r>
    <n v="8611989"/>
    <n v="8611989"/>
    <x v="20"/>
    <s v="Nueva York"/>
    <n v="1"/>
  </r>
  <r>
    <n v="8611990"/>
    <n v="8611990"/>
    <x v="20"/>
    <s v="Nueva York"/>
    <n v="1"/>
  </r>
  <r>
    <n v="8612068"/>
    <n v="8612070"/>
    <x v="20"/>
    <s v="New York"/>
    <n v="3"/>
  </r>
  <r>
    <n v="8645033"/>
    <n v="8645046"/>
    <x v="26"/>
    <s v="Amsterdam"/>
    <n v="14"/>
  </r>
  <r>
    <n v="8739594"/>
    <n v="8740261"/>
    <x v="17"/>
    <s v="Miami"/>
    <n v="668"/>
  </r>
  <r>
    <n v="8752811"/>
    <n v="8752842"/>
    <x v="26"/>
    <s v="Amsterdam"/>
    <n v="32"/>
  </r>
  <r>
    <n v="8773261"/>
    <n v="8773329"/>
    <x v="18"/>
    <s v="Hamburgo"/>
    <n v="69"/>
  </r>
  <r>
    <n v="8780012"/>
    <n v="8780365"/>
    <x v="17"/>
    <s v="Miami"/>
    <n v="354"/>
  </r>
  <r>
    <n v="8808540"/>
    <n v="8808850"/>
    <x v="17"/>
    <s v="Miami"/>
    <n v="311"/>
  </r>
  <r>
    <n v="8817115"/>
    <n v="8817244"/>
    <x v="27"/>
    <s v="Genova"/>
    <n v="130"/>
  </r>
  <r>
    <n v="8817556"/>
    <n v="8817580"/>
    <x v="26"/>
    <s v="Amsterdam"/>
    <n v="25"/>
  </r>
  <r>
    <n v="8829006"/>
    <n v="8829080"/>
    <x v="28"/>
    <s v="Orlando"/>
    <n v="75"/>
  </r>
  <r>
    <n v="8859020"/>
    <n v="8859307"/>
    <x v="17"/>
    <s v="Miami"/>
    <n v="288"/>
  </r>
  <r>
    <n v="8859643"/>
    <n v="8859665"/>
    <x v="26"/>
    <s v="Amsterdam"/>
    <n v="23"/>
  </r>
  <r>
    <n v="8884420"/>
    <n v="8884520"/>
    <x v="27"/>
    <s v="Genova"/>
    <n v="101"/>
  </r>
  <r>
    <n v="8903481"/>
    <n v="8903576"/>
    <x v="18"/>
    <s v="Hamburgo"/>
    <n v="96"/>
  </r>
  <r>
    <n v="8916144"/>
    <n v="8916192"/>
    <x v="29"/>
    <s v="Puerto Rico"/>
    <n v="49"/>
  </r>
  <r>
    <n v="8941544"/>
    <n v="8941562"/>
    <x v="26"/>
    <s v="Amsterdam"/>
    <n v="19"/>
  </r>
  <r>
    <n v="8955544"/>
    <n v="8955569"/>
    <x v="24"/>
    <s v="Panama"/>
    <n v="26"/>
  </r>
  <r>
    <n v="8955570"/>
    <n v="8955699"/>
    <x v="27"/>
    <s v="Genova"/>
    <n v="130"/>
  </r>
  <r>
    <n v="8957041"/>
    <n v="8957168"/>
    <x v="27"/>
    <s v="Genova"/>
    <n v="128"/>
  </r>
  <r>
    <n v="8957481"/>
    <n v="8957520"/>
    <x v="26"/>
    <s v="Amsterdam"/>
    <n v="40"/>
  </r>
  <r>
    <n v="8973921"/>
    <n v="8974391"/>
    <x v="23"/>
    <s v="Boston"/>
    <n v="471"/>
  </r>
  <r>
    <n v="8974392"/>
    <n v="8974974"/>
    <x v="29"/>
    <s v="Puerto Rico"/>
    <n v="583"/>
  </r>
  <r>
    <n v="8975251"/>
    <n v="8975380"/>
    <x v="30"/>
    <s v="Barcelona"/>
    <n v="130"/>
  </r>
  <r>
    <n v="8983772"/>
    <n v="8984358"/>
    <x v="31"/>
    <s v="Madrid"/>
    <n v="587"/>
  </r>
  <r>
    <n v="8995905"/>
    <n v="8995905"/>
    <x v="32"/>
    <s v="Islas Canarias"/>
    <n v="1"/>
  </r>
  <r>
    <n v="9003041"/>
    <n v="9004269"/>
    <x v="28"/>
    <s v="Orlando"/>
    <n v="1229"/>
  </r>
  <r>
    <n v="9015386"/>
    <n v="9016050"/>
    <x v="23"/>
    <s v="Boston"/>
    <n v="665"/>
  </r>
  <r>
    <n v="9016495"/>
    <n v="9016899"/>
    <x v="29"/>
    <s v="Puerto Rico"/>
    <n v="405"/>
  </r>
  <r>
    <n v="9022245"/>
    <n v="9022260"/>
    <x v="33"/>
    <s v="Exterior"/>
    <n v="11"/>
  </r>
  <r>
    <n v="9035321"/>
    <n v="9035626"/>
    <x v="30"/>
    <s v="Barcelona"/>
    <n v="306"/>
  </r>
  <r>
    <n v="9052241"/>
    <n v="9053551"/>
    <x v="20"/>
    <s v="New York"/>
    <n v="1311"/>
  </r>
  <r>
    <n v="9053780"/>
    <n v="9053780"/>
    <x v="34"/>
    <s v="Filadelfia (Pensilvania)"/>
    <n v="1"/>
  </r>
  <r>
    <n v="9053790"/>
    <n v="9053790"/>
    <x v="22"/>
    <s v="Filadelfia (Pensilvania)"/>
    <n v="1"/>
  </r>
  <r>
    <n v="9053800"/>
    <n v="9053800"/>
    <x v="22"/>
    <s v="Filadelfia (Pensilvania)"/>
    <n v="1"/>
  </r>
  <r>
    <n v="9053830"/>
    <n v="9053830"/>
    <x v="22"/>
    <s v="Filadelfia (Pensilvania)"/>
    <n v="1"/>
  </r>
  <r>
    <n v="9053840"/>
    <n v="9053840"/>
    <x v="22"/>
    <s v="Filadelfia (Pensilvania)"/>
    <n v="1"/>
  </r>
  <r>
    <n v="9053850"/>
    <n v="9053850"/>
    <x v="22"/>
    <s v="Filadelfia (Pensilvania)"/>
    <n v="1"/>
  </r>
  <r>
    <n v="9053930"/>
    <n v="9053930"/>
    <x v="34"/>
    <s v="Filadelfia (Pensilvania)"/>
    <n v="1"/>
  </r>
  <r>
    <n v="9054558"/>
    <n v="9054862"/>
    <x v="17"/>
    <s v="Miami"/>
    <n v="305"/>
  </r>
  <r>
    <n v="9055860"/>
    <n v="9055863"/>
    <x v="35"/>
    <m/>
    <n v="4"/>
  </r>
  <r>
    <n v="9060753"/>
    <n v="9061308"/>
    <x v="23"/>
    <s v="Boston"/>
    <n v="556"/>
  </r>
  <r>
    <n v="9071281"/>
    <n v="9071676"/>
    <x v="31"/>
    <s v="Madrid"/>
    <n v="396"/>
  </r>
  <r>
    <n v="9071817"/>
    <n v="9071817"/>
    <x v="36"/>
    <s v="Roma"/>
    <n v="1"/>
  </r>
  <r>
    <n v="9086081"/>
    <n v="9086664"/>
    <x v="31"/>
    <s v="Madrid"/>
    <n v="584"/>
  </r>
  <r>
    <n v="9086665"/>
    <n v="9087047"/>
    <x v="29"/>
    <s v="Puerto Rico"/>
    <n v="383"/>
  </r>
  <r>
    <n v="9087048"/>
    <n v="9087185"/>
    <x v="27"/>
    <s v="Genova"/>
    <n v="138"/>
  </r>
  <r>
    <n v="9087291"/>
    <n v="9087293"/>
    <x v="37"/>
    <s v="Houston"/>
    <n v="3"/>
  </r>
  <r>
    <n v="9087337"/>
    <n v="9087396"/>
    <x v="36"/>
    <s v="Roma"/>
    <n v="60"/>
  </r>
  <r>
    <n v="9097591"/>
    <n v="9098077"/>
    <x v="34"/>
    <s v="Filadelfia (Pensilvania)"/>
    <n v="487"/>
  </r>
  <r>
    <n v="9104619"/>
    <n v="9104868"/>
    <x v="30"/>
    <s v="Barcelona"/>
    <n v="250"/>
  </r>
  <r>
    <n v="9105065"/>
    <n v="9105083"/>
    <x v="38"/>
    <s v="Chile"/>
    <n v="19"/>
  </r>
  <r>
    <n v="9110481"/>
    <n v="9110500"/>
    <x v="39"/>
    <s v="Paris"/>
    <n v="20"/>
  </r>
  <r>
    <n v="9110502"/>
    <n v="9110538"/>
    <x v="39"/>
    <s v="Paris"/>
    <n v="37"/>
  </r>
  <r>
    <n v="9110539"/>
    <n v="9110591"/>
    <x v="37"/>
    <s v="Houston"/>
    <n v="53"/>
  </r>
  <r>
    <n v="9116682"/>
    <n v="9117220"/>
    <x v="40"/>
    <s v="Milano"/>
    <n v="539"/>
  </r>
  <r>
    <n v="9118041"/>
    <n v="9118354"/>
    <x v="30"/>
    <s v="Barcelona"/>
    <n v="314"/>
  </r>
  <r>
    <n v="9119681"/>
    <n v="9120199"/>
    <x v="29"/>
    <s v="Puerto Rico"/>
    <n v="519"/>
  </r>
  <r>
    <n v="9120200"/>
    <n v="9122904"/>
    <x v="20"/>
    <s v="New York"/>
    <n v="2705"/>
  </r>
  <r>
    <n v="9139887"/>
    <n v="9140080"/>
    <x v="41"/>
    <m/>
    <n v="194"/>
  </r>
  <r>
    <n v="9148721"/>
    <n v="9149922"/>
    <x v="34"/>
    <s v="Filadelfia (Pensilvania)"/>
    <n v="1202"/>
  </r>
  <r>
    <n v="9149923"/>
    <n v="9150798"/>
    <x v="22"/>
    <s v="Boston"/>
    <n v="876"/>
  </r>
  <r>
    <n v="9150799"/>
    <n v="9151317"/>
    <x v="31"/>
    <s v="Madrid"/>
    <n v="519"/>
  </r>
  <r>
    <n v="9151318"/>
    <n v="9151506"/>
    <x v="38"/>
    <s v="Chile"/>
    <n v="189"/>
  </r>
  <r>
    <n v="9151507"/>
    <n v="9151634"/>
    <x v="36"/>
    <s v="Roma"/>
    <n v="128"/>
  </r>
  <r>
    <n v="9151635"/>
    <n v="9151724"/>
    <x v="40"/>
    <s v="Milano"/>
    <n v="90"/>
  </r>
  <r>
    <n v="9160481"/>
    <n v="9161849"/>
    <x v="22"/>
    <s v="Orlando"/>
    <n v="1369"/>
  </r>
  <r>
    <n v="9163333"/>
    <n v="9163680"/>
    <x v="42"/>
    <m/>
    <n v="348"/>
  </r>
  <r>
    <n v="9176204"/>
    <n v="9176204"/>
    <x v="35"/>
    <m/>
    <n v="1"/>
  </r>
  <r>
    <n v="9176231"/>
    <n v="9176231"/>
    <x v="35"/>
    <m/>
    <n v="1"/>
  </r>
  <r>
    <n v="9176239"/>
    <n v="9176239"/>
    <x v="35"/>
    <m/>
    <n v="1"/>
  </r>
  <r>
    <n v="9176347"/>
    <n v="9176347"/>
    <x v="35"/>
    <m/>
    <n v="1"/>
  </r>
  <r>
    <n v="9176422"/>
    <n v="9176424"/>
    <x v="35"/>
    <m/>
    <n v="3"/>
  </r>
  <r>
    <n v="9176540"/>
    <n v="9176540"/>
    <x v="35"/>
    <m/>
    <n v="1"/>
  </r>
  <r>
    <n v="9176561"/>
    <n v="9177480"/>
    <x v="35"/>
    <m/>
    <n v="920"/>
  </r>
  <r>
    <n v="9177481"/>
    <n v="9177795"/>
    <x v="40"/>
    <s v="Milano"/>
    <n v="315"/>
  </r>
  <r>
    <n v="9177796"/>
    <n v="9177829"/>
    <x v="27"/>
    <s v="Genova"/>
    <n v="34"/>
  </r>
  <r>
    <n v="9180675"/>
    <n v="9181440"/>
    <x v="43"/>
    <m/>
    <n v="766"/>
  </r>
  <r>
    <n v="9182089"/>
    <n v="9182640"/>
    <x v="44"/>
    <m/>
    <n v="552"/>
  </r>
  <r>
    <n v="9187625"/>
    <n v="9188640"/>
    <x v="45"/>
    <m/>
    <n v="1016"/>
  </r>
  <r>
    <n v="9188641"/>
    <n v="9188710"/>
    <x v="37"/>
    <s v="Houston"/>
    <n v="70"/>
  </r>
  <r>
    <n v="9189357"/>
    <n v="9189920"/>
    <x v="46"/>
    <m/>
    <n v="564"/>
  </r>
  <r>
    <n v="9191148"/>
    <n v="9191920"/>
    <x v="47"/>
    <m/>
    <n v="773"/>
  </r>
  <r>
    <n v="9192606"/>
    <n v="9193520"/>
    <x v="48"/>
    <m/>
    <n v="915"/>
  </r>
  <r>
    <n v="9200811"/>
    <n v="9202602"/>
    <x v="49"/>
    <s v="New Jersey"/>
    <n v="1792"/>
  </r>
  <r>
    <n v="9202603"/>
    <n v="9202960"/>
    <x v="22"/>
    <s v="Barcelona"/>
    <n v="358"/>
  </r>
  <r>
    <n v="9203478"/>
    <n v="9205000"/>
    <x v="50"/>
    <m/>
    <n v="1523"/>
  </r>
  <r>
    <n v="9205861"/>
    <n v="9207000"/>
    <x v="51"/>
    <m/>
    <n v="1140"/>
  </r>
  <r>
    <n v="9210526"/>
    <n v="9212040"/>
    <x v="52"/>
    <m/>
    <n v="1515"/>
  </r>
  <r>
    <n v="9214913"/>
    <n v="9216120"/>
    <x v="41"/>
    <m/>
    <n v="1208"/>
  </r>
  <r>
    <n v="9216885"/>
    <n v="9217760"/>
    <x v="53"/>
    <m/>
    <n v="876"/>
  </r>
  <r>
    <n v="9218142"/>
    <n v="9219400"/>
    <x v="19"/>
    <m/>
    <n v="1259"/>
  </r>
  <r>
    <n v="9219816"/>
    <n v="9221400"/>
    <x v="54"/>
    <m/>
    <n v="1585"/>
  </r>
  <r>
    <n v="9221401"/>
    <n v="9222920"/>
    <x v="42"/>
    <m/>
    <n v="1520"/>
  </r>
  <r>
    <n v="9222921"/>
    <n v="9223180"/>
    <x v="22"/>
    <s v="Milano"/>
    <n v="260"/>
  </r>
  <r>
    <n v="9223181"/>
    <n v="9223194"/>
    <x v="22"/>
    <s v="Montreal"/>
    <n v="14"/>
  </r>
  <r>
    <n v="9223195"/>
    <n v="9223215"/>
    <x v="22"/>
    <s v="Frankfurt"/>
    <n v="21"/>
  </r>
  <r>
    <n v="9223216"/>
    <n v="9223656"/>
    <x v="22"/>
    <s v="Filadelfia (Pensilvania)"/>
    <n v="441"/>
  </r>
  <r>
    <n v="9223657"/>
    <n v="9223952"/>
    <x v="22"/>
    <s v="Orlando"/>
    <n v="296"/>
  </r>
  <r>
    <n v="9223953"/>
    <n v="9224100"/>
    <x v="22"/>
    <s v="Roma"/>
    <n v="148"/>
  </r>
  <r>
    <n v="9224101"/>
    <n v="9224218"/>
    <x v="22"/>
    <s v="New Orleans"/>
    <n v="118"/>
  </r>
  <r>
    <n v="9224219"/>
    <n v="9323000"/>
    <x v="55"/>
    <m/>
    <n v="98782"/>
  </r>
  <r>
    <n v="9323001"/>
    <n v="9395000"/>
    <x v="56"/>
    <m/>
    <n v="72000"/>
  </r>
  <r>
    <n v="9395001"/>
    <n v="9399944"/>
    <x v="55"/>
    <m/>
    <n v="4944"/>
  </r>
  <r>
    <n v="9399945"/>
    <n v="9781400"/>
    <x v="57"/>
    <m/>
    <n v="381456"/>
  </r>
  <r>
    <n v="9781401"/>
    <n v="10149944"/>
    <x v="58"/>
    <m/>
    <n v="368544"/>
  </r>
  <r>
    <s v="0000027"/>
    <s v="0000029"/>
    <x v="55"/>
    <m/>
    <n v="3"/>
  </r>
  <r>
    <s v="0000032"/>
    <s v="0000040"/>
    <x v="55"/>
    <m/>
    <n v="9"/>
  </r>
  <r>
    <s v="0000041"/>
    <s v="0000100"/>
    <x v="55"/>
    <m/>
    <n v="60"/>
  </r>
  <r>
    <s v="0015601"/>
    <s v="0016900"/>
    <x v="55"/>
    <m/>
    <n v="1300"/>
  </r>
  <r>
    <s v="0016701"/>
    <s v="0016900"/>
    <x v="55"/>
    <m/>
    <n v="200"/>
  </r>
  <r>
    <s v="7374945"/>
    <s v="7381944"/>
    <x v="55"/>
    <m/>
    <n v="7000"/>
  </r>
  <r>
    <m/>
    <m/>
    <x v="26"/>
    <m/>
    <m/>
  </r>
  <r>
    <m/>
    <m/>
    <x v="22"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8">
  <r>
    <n v="0"/>
    <n v="0"/>
    <x v="0"/>
    <s v="Amberes"/>
    <n v="0"/>
  </r>
  <r>
    <n v="0"/>
    <n v="0"/>
    <x v="1"/>
    <s v="Argentina"/>
    <n v="0"/>
  </r>
  <r>
    <n v="0"/>
    <n v="0"/>
    <x v="2"/>
    <s v="Aruba"/>
    <n v="0"/>
  </r>
  <r>
    <n v="0"/>
    <n v="0"/>
    <x v="3"/>
    <s v="Chicago"/>
    <n v="0"/>
  </r>
  <r>
    <n v="0"/>
    <n v="0"/>
    <x v="4"/>
    <s v="Colombia"/>
    <n v="0"/>
  </r>
  <r>
    <n v="0"/>
    <n v="0"/>
    <x v="5"/>
    <s v="Curazao"/>
    <n v="0"/>
  </r>
  <r>
    <n v="0"/>
    <n v="0"/>
    <x v="6"/>
    <s v="Los Angeles"/>
    <n v="0"/>
  </r>
  <r>
    <n v="0"/>
    <n v="0"/>
    <x v="7"/>
    <s v="Marsella"/>
    <n v="0"/>
  </r>
  <r>
    <n v="0"/>
    <n v="0"/>
    <x v="8"/>
    <s v="Mexico"/>
    <n v="0"/>
  </r>
  <r>
    <n v="0"/>
    <n v="0"/>
    <x v="9"/>
    <s v="Montreal"/>
    <n v="0"/>
  </r>
  <r>
    <n v="0"/>
    <n v="0"/>
    <x v="10"/>
    <s v="Saint Marteen"/>
    <n v="0"/>
  </r>
  <r>
    <n v="0"/>
    <n v="0"/>
    <x v="11"/>
    <s v="Toronto"/>
    <n v="0"/>
  </r>
  <r>
    <n v="0"/>
    <n v="0"/>
    <x v="12"/>
    <s v="Trinidad y Tobago"/>
    <n v="0"/>
  </r>
  <r>
    <n v="0"/>
    <n v="0"/>
    <x v="13"/>
    <s v="Valencia"/>
    <n v="0"/>
  </r>
  <r>
    <n v="0"/>
    <n v="0"/>
    <x v="14"/>
    <s v="Washington"/>
    <n v="0"/>
  </r>
  <r>
    <n v="0"/>
    <n v="0"/>
    <x v="15"/>
    <s v="Zurich"/>
    <n v="0"/>
  </r>
  <r>
    <n v="6900548"/>
    <n v="6900550"/>
    <x v="16"/>
    <s v="Guadalupe"/>
    <n v="3"/>
  </r>
  <r>
    <n v="7161601"/>
    <n v="7161846"/>
    <x v="17"/>
    <s v="Miami"/>
    <n v="246"/>
  </r>
  <r>
    <n v="7161848"/>
    <n v="7161901"/>
    <x v="17"/>
    <s v="Miami"/>
    <n v="54"/>
  </r>
  <r>
    <n v="7161903"/>
    <n v="7161963"/>
    <x v="17"/>
    <s v="Miami"/>
    <n v="61"/>
  </r>
  <r>
    <n v="7161965"/>
    <n v="7162583"/>
    <x v="17"/>
    <s v="Miami"/>
    <n v="619"/>
  </r>
  <r>
    <n v="7162585"/>
    <n v="7162601"/>
    <x v="17"/>
    <s v="Miami"/>
    <n v="17"/>
  </r>
  <r>
    <n v="7162603"/>
    <n v="7162658"/>
    <x v="17"/>
    <s v="Miami"/>
    <n v="56"/>
  </r>
  <r>
    <n v="7162661"/>
    <n v="7162673"/>
    <x v="17"/>
    <s v="Miami"/>
    <n v="13"/>
  </r>
  <r>
    <n v="7162676"/>
    <n v="7162677"/>
    <x v="17"/>
    <s v="Miami"/>
    <n v="2"/>
  </r>
  <r>
    <n v="7162679"/>
    <n v="7162681"/>
    <x v="17"/>
    <s v="Miami"/>
    <n v="3"/>
  </r>
  <r>
    <n v="7162683"/>
    <n v="7162697"/>
    <x v="17"/>
    <s v="Miami"/>
    <n v="15"/>
  </r>
  <r>
    <n v="7162699"/>
    <n v="7162757"/>
    <x v="17"/>
    <s v="Miami"/>
    <n v="59"/>
  </r>
  <r>
    <n v="7162759"/>
    <n v="7162764"/>
    <x v="17"/>
    <s v="Miami"/>
    <n v="6"/>
  </r>
  <r>
    <n v="7162766"/>
    <n v="7162777"/>
    <x v="17"/>
    <s v="Miami"/>
    <n v="12"/>
  </r>
  <r>
    <n v="7322383"/>
    <n v="7322411"/>
    <x v="16"/>
    <s v="Guadalupe"/>
    <n v="29"/>
  </r>
  <r>
    <n v="7383097"/>
    <n v="7383097"/>
    <x v="18"/>
    <s v="Hamburgo"/>
    <n v="1"/>
  </r>
  <r>
    <n v="7383493"/>
    <n v="7383530"/>
    <x v="16"/>
    <s v="Guadalupe"/>
    <n v="38"/>
  </r>
  <r>
    <n v="7452931"/>
    <n v="7452950"/>
    <x v="16"/>
    <s v="Guadalupe"/>
    <n v="20"/>
  </r>
  <r>
    <n v="7480531"/>
    <n v="7480550"/>
    <x v="16"/>
    <s v="Guadalupe"/>
    <n v="20"/>
  </r>
  <r>
    <n v="7655930"/>
    <n v="7655930"/>
    <x v="19"/>
    <s v="Nueva York"/>
    <n v="1"/>
  </r>
  <r>
    <n v="7655946"/>
    <n v="7655948"/>
    <x v="19"/>
    <s v="Nueva York"/>
    <n v="3"/>
  </r>
  <r>
    <n v="7713417"/>
    <n v="7713419"/>
    <x v="19"/>
    <s v="Nueva York"/>
    <n v="3"/>
  </r>
  <r>
    <n v="7715401"/>
    <n v="7715403"/>
    <x v="19"/>
    <s v="Nueva York"/>
    <n v="3"/>
  </r>
  <r>
    <n v="7715406"/>
    <n v="7715410"/>
    <x v="19"/>
    <s v="Nueva York"/>
    <n v="5"/>
  </r>
  <r>
    <n v="7715421"/>
    <n v="7715427"/>
    <x v="19"/>
    <s v="Nueva York"/>
    <n v="7"/>
  </r>
  <r>
    <n v="7715429"/>
    <n v="7715429"/>
    <x v="19"/>
    <s v="Nueva York"/>
    <n v="1"/>
  </r>
  <r>
    <n v="7715430"/>
    <n v="7715431"/>
    <x v="19"/>
    <s v="Nueva York"/>
    <n v="2"/>
  </r>
  <r>
    <n v="7738722"/>
    <n v="7738725"/>
    <x v="20"/>
    <s v="Boston"/>
    <n v="4"/>
  </r>
  <r>
    <n v="7756799"/>
    <n v="7756799"/>
    <x v="21"/>
    <s v="Panama"/>
    <n v="1"/>
  </r>
  <r>
    <n v="7922431"/>
    <n v="7922431"/>
    <x v="19"/>
    <s v="Nueva York"/>
    <n v="1"/>
  </r>
  <r>
    <n v="7922436"/>
    <n v="7922436"/>
    <x v="19"/>
    <s v="Nueva York"/>
    <n v="1"/>
  </r>
  <r>
    <n v="7922440"/>
    <n v="7922440"/>
    <x v="19"/>
    <s v="Nueva York"/>
    <n v="1"/>
  </r>
  <r>
    <n v="7924671"/>
    <n v="7924672"/>
    <x v="20"/>
    <s v="Boston"/>
    <n v="2"/>
  </r>
  <r>
    <n v="8141354"/>
    <n v="8141359"/>
    <x v="22"/>
    <s v="Amsterdam"/>
    <n v="6"/>
  </r>
  <r>
    <n v="8172051"/>
    <n v="8172080"/>
    <x v="19"/>
    <s v="Nueva York"/>
    <n v="30"/>
  </r>
  <r>
    <n v="8178222"/>
    <n v="8178253"/>
    <x v="22"/>
    <s v="Amsterdam"/>
    <n v="32"/>
  </r>
  <r>
    <n v="8226320"/>
    <n v="8226320"/>
    <x v="20"/>
    <s v="Boston"/>
    <n v="1"/>
  </r>
  <r>
    <n v="8402558"/>
    <n v="8402836"/>
    <x v="17"/>
    <s v="Miami"/>
    <n v="279"/>
  </r>
  <r>
    <n v="8403002"/>
    <n v="8403054"/>
    <x v="22"/>
    <s v="Amsterdam"/>
    <n v="53"/>
  </r>
  <r>
    <n v="8425440"/>
    <n v="8425491"/>
    <x v="22"/>
    <s v="Amsterdam"/>
    <n v="52"/>
  </r>
  <r>
    <n v="8546351"/>
    <n v="8546737"/>
    <x v="17"/>
    <s v="Miami"/>
    <n v="387"/>
  </r>
  <r>
    <n v="8579575"/>
    <n v="8579575"/>
    <x v="23"/>
    <m/>
    <n v="1"/>
  </r>
  <r>
    <n v="8586042"/>
    <n v="8586059"/>
    <x v="22"/>
    <s v="Amsterdam"/>
    <n v="18"/>
  </r>
  <r>
    <n v="8611041"/>
    <n v="8611041"/>
    <x v="19"/>
    <s v="Nueva York"/>
    <n v="1"/>
  </r>
  <r>
    <n v="8611043"/>
    <n v="8611043"/>
    <x v="19"/>
    <s v="Nueva York"/>
    <n v="1"/>
  </r>
  <r>
    <n v="8611050"/>
    <n v="8611050"/>
    <x v="19"/>
    <s v="Nueva York"/>
    <n v="1"/>
  </r>
  <r>
    <n v="8611063"/>
    <n v="8611063"/>
    <x v="19"/>
    <s v="Nueva York"/>
    <n v="1"/>
  </r>
  <r>
    <n v="8611066"/>
    <n v="8611066"/>
    <x v="19"/>
    <s v="Nueva York"/>
    <n v="1"/>
  </r>
  <r>
    <n v="8611069"/>
    <n v="8611080"/>
    <x v="19"/>
    <s v="Nueva York"/>
    <n v="12"/>
  </r>
  <r>
    <n v="8611101"/>
    <n v="8611123"/>
    <x v="19"/>
    <s v="Nueva York"/>
    <n v="23"/>
  </r>
  <r>
    <n v="8611141"/>
    <n v="8611157"/>
    <x v="19"/>
    <s v="Nueva York"/>
    <n v="17"/>
  </r>
  <r>
    <n v="8611161"/>
    <n v="8611161"/>
    <x v="19"/>
    <s v="Nueva York"/>
    <n v="1"/>
  </r>
  <r>
    <n v="8611182"/>
    <n v="8611183"/>
    <x v="19"/>
    <s v="Nueva York"/>
    <n v="2"/>
  </r>
  <r>
    <n v="8611309"/>
    <n v="8611310"/>
    <x v="19"/>
    <s v="Nueva York"/>
    <n v="2"/>
  </r>
  <r>
    <n v="8611312"/>
    <n v="8611312"/>
    <x v="19"/>
    <s v="Nueva York"/>
    <n v="1"/>
  </r>
  <r>
    <n v="8611404"/>
    <n v="8611404"/>
    <x v="19"/>
    <s v="Nueva York"/>
    <n v="1"/>
  </r>
  <r>
    <n v="8611410"/>
    <n v="8611410"/>
    <x v="19"/>
    <s v="Nueva York"/>
    <n v="1"/>
  </r>
  <r>
    <n v="8611412"/>
    <n v="8611412"/>
    <x v="19"/>
    <s v="Nueva York"/>
    <n v="1"/>
  </r>
  <r>
    <n v="8611414"/>
    <n v="8611417"/>
    <x v="19"/>
    <s v="Nueva York"/>
    <n v="4"/>
  </r>
  <r>
    <n v="8611419"/>
    <n v="8611420"/>
    <x v="19"/>
    <s v="Nueva York"/>
    <n v="2"/>
  </r>
  <r>
    <n v="8611423"/>
    <n v="8611423"/>
    <x v="19"/>
    <s v="Nueva York"/>
    <n v="1"/>
  </r>
  <r>
    <n v="8611428"/>
    <n v="8611428"/>
    <x v="19"/>
    <s v="Nueva York"/>
    <n v="1"/>
  </r>
  <r>
    <n v="8611431"/>
    <n v="8611431"/>
    <x v="19"/>
    <s v="Nueva York"/>
    <n v="1"/>
  </r>
  <r>
    <n v="8611436"/>
    <n v="8611437"/>
    <x v="19"/>
    <s v="Nueva York"/>
    <n v="2"/>
  </r>
  <r>
    <n v="8611642"/>
    <n v="8611642"/>
    <x v="19"/>
    <s v="Nueva York"/>
    <n v="1"/>
  </r>
  <r>
    <n v="8611661"/>
    <n v="8611661"/>
    <x v="19"/>
    <s v="Nueva York"/>
    <n v="1"/>
  </r>
  <r>
    <n v="8611979"/>
    <n v="8611980"/>
    <x v="19"/>
    <s v="Nueva York"/>
    <n v="2"/>
  </r>
  <r>
    <n v="8611989"/>
    <n v="8611989"/>
    <x v="19"/>
    <s v="Nueva York"/>
    <n v="1"/>
  </r>
  <r>
    <n v="8611990"/>
    <n v="8611990"/>
    <x v="19"/>
    <s v="Nueva York"/>
    <n v="1"/>
  </r>
  <r>
    <n v="8612068"/>
    <n v="8612070"/>
    <x v="19"/>
    <s v="Nueva York"/>
    <n v="3"/>
  </r>
  <r>
    <n v="8645033"/>
    <n v="8645046"/>
    <x v="22"/>
    <s v="Amsterdam"/>
    <n v="14"/>
  </r>
  <r>
    <n v="8660456"/>
    <n v="8660456"/>
    <x v="24"/>
    <m/>
    <n v="1"/>
  </r>
  <r>
    <n v="8739594"/>
    <n v="8740261"/>
    <x v="17"/>
    <s v="Miami"/>
    <n v="668"/>
  </r>
  <r>
    <n v="8752811"/>
    <n v="8752842"/>
    <x v="22"/>
    <s v="Amsterdam"/>
    <n v="32"/>
  </r>
  <r>
    <n v="8773309"/>
    <n v="8773329"/>
    <x v="18"/>
    <s v="Hamburgo"/>
    <n v="21"/>
  </r>
  <r>
    <n v="8780012"/>
    <n v="8780365"/>
    <x v="17"/>
    <s v="Miami"/>
    <n v="354"/>
  </r>
  <r>
    <n v="8808540"/>
    <n v="8808850"/>
    <x v="17"/>
    <s v="Miami"/>
    <n v="311"/>
  </r>
  <r>
    <n v="8817185"/>
    <n v="8817244"/>
    <x v="25"/>
    <s v="Genova"/>
    <n v="60"/>
  </r>
  <r>
    <n v="8817556"/>
    <n v="8817580"/>
    <x v="22"/>
    <s v="Amsterdam"/>
    <n v="25"/>
  </r>
  <r>
    <n v="8859020"/>
    <n v="8859307"/>
    <x v="17"/>
    <s v="Miami"/>
    <n v="288"/>
  </r>
  <r>
    <n v="8859643"/>
    <n v="8859665"/>
    <x v="22"/>
    <s v="Amsterdam"/>
    <n v="23"/>
  </r>
  <r>
    <n v="8884420"/>
    <n v="8884520"/>
    <x v="25"/>
    <s v="Genova"/>
    <n v="101"/>
  </r>
  <r>
    <n v="8903481"/>
    <n v="8903576"/>
    <x v="18"/>
    <s v="Hamburgo"/>
    <n v="96"/>
  </r>
  <r>
    <n v="8941544"/>
    <n v="8941562"/>
    <x v="22"/>
    <s v="Amsterdam"/>
    <n v="19"/>
  </r>
  <r>
    <n v="8955560"/>
    <n v="8955560"/>
    <x v="21"/>
    <s v="Panama"/>
    <n v="1"/>
  </r>
  <r>
    <n v="8955570"/>
    <n v="8955699"/>
    <x v="25"/>
    <s v="Genova"/>
    <n v="130"/>
  </r>
  <r>
    <n v="8957041"/>
    <n v="8957168"/>
    <x v="25"/>
    <s v="Genova"/>
    <n v="128"/>
  </r>
  <r>
    <n v="8957481"/>
    <n v="8957520"/>
    <x v="22"/>
    <s v="Amsterdam"/>
    <n v="40"/>
  </r>
  <r>
    <n v="8974391"/>
    <n v="8974391"/>
    <x v="20"/>
    <s v="Boston"/>
    <n v="1"/>
  </r>
  <r>
    <n v="8974814"/>
    <n v="8974974"/>
    <x v="26"/>
    <s v="Puerto Rico"/>
    <n v="161"/>
  </r>
  <r>
    <n v="8981183"/>
    <n v="8981183"/>
    <x v="24"/>
    <m/>
    <n v="1"/>
  </r>
  <r>
    <n v="8981285"/>
    <n v="8981285"/>
    <x v="24"/>
    <m/>
    <n v="1"/>
  </r>
  <r>
    <n v="8984246"/>
    <n v="8984358"/>
    <x v="27"/>
    <s v="Madrid"/>
    <n v="113"/>
  </r>
  <r>
    <n v="8995905"/>
    <n v="8995905"/>
    <x v="28"/>
    <s v="Islas Canarias"/>
    <n v="1"/>
  </r>
  <r>
    <n v="9003403"/>
    <n v="9004269"/>
    <x v="29"/>
    <s v="Orlando"/>
    <n v="867"/>
  </r>
  <r>
    <n v="9008892"/>
    <n v="9008907"/>
    <x v="21"/>
    <s v="Panama"/>
    <n v="16"/>
  </r>
  <r>
    <n v="9015396"/>
    <n v="9015400"/>
    <x v="20"/>
    <s v="Boston"/>
    <n v="5"/>
  </r>
  <r>
    <n v="9015551"/>
    <n v="9016050"/>
    <x v="20"/>
    <s v="Boston"/>
    <n v="500"/>
  </r>
  <r>
    <n v="9016495"/>
    <n v="9016899"/>
    <x v="26"/>
    <s v="Puerto Rico"/>
    <n v="405"/>
  </r>
  <r>
    <n v="9022245"/>
    <n v="9022260"/>
    <x v="30"/>
    <s v="Exterior"/>
    <n v="16"/>
  </r>
  <r>
    <n v="9035548"/>
    <n v="9035626"/>
    <x v="31"/>
    <s v="Barcelona"/>
    <n v="79"/>
  </r>
  <r>
    <n v="9053780"/>
    <n v="9053780"/>
    <x v="32"/>
    <s v="Filadelfia (Pensilvania)"/>
    <n v="1"/>
  </r>
  <r>
    <n v="9053790"/>
    <n v="9053790"/>
    <x v="33"/>
    <s v="Filadelfia (Pensilvania)"/>
    <n v="1"/>
  </r>
  <r>
    <n v="9053830"/>
    <n v="9053830"/>
    <x v="33"/>
    <s v="Filadelfia (Pensilvania)"/>
    <n v="1"/>
  </r>
  <r>
    <n v="9053840"/>
    <n v="9053840"/>
    <x v="33"/>
    <s v="Filadelfia (Pensilvania)"/>
    <n v="1"/>
  </r>
  <r>
    <n v="9054291"/>
    <n v="9054398"/>
    <x v="21"/>
    <s v="Panama"/>
    <n v="108"/>
  </r>
  <r>
    <n v="9054558"/>
    <n v="9054862"/>
    <x v="17"/>
    <s v="Miami"/>
    <n v="305"/>
  </r>
  <r>
    <n v="9055860"/>
    <n v="9055863"/>
    <x v="34"/>
    <m/>
    <n v="4"/>
  </r>
  <r>
    <n v="9060753"/>
    <n v="9061308"/>
    <x v="20"/>
    <s v="Boston"/>
    <n v="556"/>
  </r>
  <r>
    <n v="9071281"/>
    <n v="9071676"/>
    <x v="27"/>
    <s v="Madrid"/>
    <n v="396"/>
  </r>
  <r>
    <n v="9086081"/>
    <n v="9086664"/>
    <x v="27"/>
    <s v="Madrid"/>
    <n v="584"/>
  </r>
  <r>
    <n v="9086665"/>
    <n v="9087047"/>
    <x v="26"/>
    <s v="Puerto Rico"/>
    <n v="383"/>
  </r>
  <r>
    <n v="9087048"/>
    <n v="9087185"/>
    <x v="25"/>
    <s v="Genova"/>
    <n v="138"/>
  </r>
  <r>
    <n v="9095847"/>
    <n v="9095847"/>
    <x v="23"/>
    <m/>
    <n v="1"/>
  </r>
  <r>
    <n v="9100681"/>
    <n v="9100785"/>
    <x v="21"/>
    <s v="Panama"/>
    <n v="105"/>
  </r>
  <r>
    <n v="9104619"/>
    <n v="9104868"/>
    <x v="31"/>
    <s v="Barcelona"/>
    <n v="250"/>
  </r>
  <r>
    <n v="9116923"/>
    <n v="9117220"/>
    <x v="35"/>
    <s v="Milano"/>
    <n v="298"/>
  </r>
  <r>
    <n v="9118041"/>
    <n v="9118354"/>
    <x v="31"/>
    <s v="Barcelona"/>
    <n v="314"/>
  </r>
  <r>
    <n v="9119681"/>
    <n v="9120199"/>
    <x v="26"/>
    <s v="Puerto Rico"/>
    <n v="519"/>
  </r>
  <r>
    <n v="9122471"/>
    <n v="9122904"/>
    <x v="19"/>
    <s v="New York"/>
    <n v="434"/>
  </r>
  <r>
    <n v="9149081"/>
    <n v="9149090"/>
    <x v="32"/>
    <s v="Filadelfia (Pensilvania)"/>
    <n v="10"/>
  </r>
  <r>
    <n v="9149121"/>
    <n v="9149922"/>
    <x v="32"/>
    <s v="Filadelfia (Pensilvania)"/>
    <n v="802"/>
  </r>
  <r>
    <n v="9149923"/>
    <n v="9150798"/>
    <x v="33"/>
    <s v="Boston"/>
    <n v="876"/>
  </r>
  <r>
    <n v="9150799"/>
    <n v="9151317"/>
    <x v="27"/>
    <s v="Madrid"/>
    <n v="519"/>
  </r>
  <r>
    <n v="9151419"/>
    <n v="9151506"/>
    <x v="36"/>
    <s v="Chile"/>
    <n v="88"/>
  </r>
  <r>
    <n v="9151533"/>
    <n v="9151634"/>
    <x v="37"/>
    <s v="Roma"/>
    <n v="102"/>
  </r>
  <r>
    <n v="9151635"/>
    <n v="9151724"/>
    <x v="35"/>
    <s v="Milano"/>
    <n v="90"/>
  </r>
  <r>
    <n v="9152461"/>
    <n v="9152461"/>
    <x v="38"/>
    <m/>
    <n v="1"/>
  </r>
  <r>
    <n v="9152481"/>
    <n v="9152481"/>
    <x v="38"/>
    <m/>
    <n v="1"/>
  </r>
  <r>
    <n v="9160481"/>
    <n v="9161849"/>
    <x v="33"/>
    <s v="Orlando"/>
    <n v="1369"/>
  </r>
  <r>
    <n v="9168400"/>
    <n v="9168434"/>
    <x v="39"/>
    <s v="Paris"/>
    <n v="35"/>
  </r>
  <r>
    <n v="9176204"/>
    <n v="9176204"/>
    <x v="34"/>
    <m/>
    <n v="1"/>
  </r>
  <r>
    <n v="9176231"/>
    <n v="9176231"/>
    <x v="34"/>
    <m/>
    <n v="1"/>
  </r>
  <r>
    <n v="9176239"/>
    <n v="9176239"/>
    <x v="34"/>
    <m/>
    <n v="1"/>
  </r>
  <r>
    <n v="9176347"/>
    <n v="9176347"/>
    <x v="34"/>
    <m/>
    <n v="1"/>
  </r>
  <r>
    <n v="9176422"/>
    <n v="9176424"/>
    <x v="34"/>
    <m/>
    <n v="3"/>
  </r>
  <r>
    <n v="9176599"/>
    <n v="9176599"/>
    <x v="34"/>
    <m/>
    <n v="1"/>
  </r>
  <r>
    <n v="9176607"/>
    <n v="9176607"/>
    <x v="34"/>
    <m/>
    <n v="1"/>
  </r>
  <r>
    <n v="9176623"/>
    <n v="9176623"/>
    <x v="34"/>
    <m/>
    <n v="1"/>
  </r>
  <r>
    <n v="9176641"/>
    <n v="9176641"/>
    <x v="34"/>
    <m/>
    <n v="1"/>
  </r>
  <r>
    <n v="9176660"/>
    <n v="9176660"/>
    <x v="34"/>
    <m/>
    <n v="1"/>
  </r>
  <r>
    <n v="9176690"/>
    <n v="9176691"/>
    <x v="34"/>
    <m/>
    <n v="2"/>
  </r>
  <r>
    <n v="9176703"/>
    <n v="9176704"/>
    <x v="34"/>
    <m/>
    <n v="2"/>
  </r>
  <r>
    <n v="9176722"/>
    <n v="9176722"/>
    <x v="34"/>
    <m/>
    <n v="1"/>
  </r>
  <r>
    <n v="9176736"/>
    <n v="9176736"/>
    <x v="34"/>
    <m/>
    <n v="1"/>
  </r>
  <r>
    <n v="9176753"/>
    <n v="9176753"/>
    <x v="34"/>
    <m/>
    <n v="1"/>
  </r>
  <r>
    <n v="9176773"/>
    <n v="9176773"/>
    <x v="34"/>
    <m/>
    <n v="1"/>
  </r>
  <r>
    <n v="9176783"/>
    <n v="9176783"/>
    <x v="34"/>
    <m/>
    <n v="1"/>
  </r>
  <r>
    <n v="9176820"/>
    <n v="9176820"/>
    <x v="34"/>
    <m/>
    <n v="1"/>
  </r>
  <r>
    <n v="9176841"/>
    <n v="9176841"/>
    <x v="34"/>
    <m/>
    <n v="1"/>
  </r>
  <r>
    <n v="9176878"/>
    <n v="9176878"/>
    <x v="34"/>
    <m/>
    <n v="1"/>
  </r>
  <r>
    <n v="9176881"/>
    <n v="9176883"/>
    <x v="34"/>
    <m/>
    <n v="3"/>
  </r>
  <r>
    <n v="9176922"/>
    <n v="9176923"/>
    <x v="34"/>
    <m/>
    <n v="2"/>
  </r>
  <r>
    <n v="9176925"/>
    <n v="9176925"/>
    <x v="34"/>
    <m/>
    <n v="1"/>
  </r>
  <r>
    <n v="9176930"/>
    <n v="9176930"/>
    <x v="34"/>
    <m/>
    <n v="1"/>
  </r>
  <r>
    <n v="9176932"/>
    <n v="9176932"/>
    <x v="34"/>
    <m/>
    <n v="1"/>
  </r>
  <r>
    <n v="9176934"/>
    <n v="9176934"/>
    <x v="34"/>
    <m/>
    <n v="1"/>
  </r>
  <r>
    <n v="9176936"/>
    <n v="9176936"/>
    <x v="34"/>
    <m/>
    <n v="1"/>
  </r>
  <r>
    <n v="9176937"/>
    <n v="9176937"/>
    <x v="34"/>
    <m/>
    <n v="1"/>
  </r>
  <r>
    <n v="9176953"/>
    <n v="9176953"/>
    <x v="34"/>
    <m/>
    <n v="1"/>
  </r>
  <r>
    <n v="9176972"/>
    <n v="9176972"/>
    <x v="34"/>
    <m/>
    <n v="1"/>
  </r>
  <r>
    <n v="9176976"/>
    <n v="9176976"/>
    <x v="34"/>
    <m/>
    <n v="1"/>
  </r>
  <r>
    <n v="9176978"/>
    <n v="9176980"/>
    <x v="34"/>
    <m/>
    <n v="3"/>
  </r>
  <r>
    <n v="9176988"/>
    <n v="9176988"/>
    <x v="34"/>
    <m/>
    <n v="1"/>
  </r>
  <r>
    <n v="9176990"/>
    <n v="9176990"/>
    <x v="34"/>
    <m/>
    <n v="1"/>
  </r>
  <r>
    <n v="9176993"/>
    <n v="9176993"/>
    <x v="34"/>
    <m/>
    <n v="1"/>
  </r>
  <r>
    <n v="9177003"/>
    <n v="9177003"/>
    <x v="34"/>
    <m/>
    <n v="1"/>
  </r>
  <r>
    <n v="9177481"/>
    <n v="9177795"/>
    <x v="35"/>
    <s v="Milano"/>
    <n v="315"/>
  </r>
  <r>
    <n v="9177796"/>
    <n v="9177829"/>
    <x v="25"/>
    <s v="Genova"/>
    <n v="34"/>
  </r>
  <r>
    <n v="9187319"/>
    <n v="9187436"/>
    <x v="21"/>
    <s v="Panama"/>
    <n v="118"/>
  </r>
  <r>
    <n v="9188554"/>
    <n v="9188640"/>
    <x v="40"/>
    <m/>
    <n v="87"/>
  </r>
  <r>
    <n v="9188662"/>
    <n v="9188710"/>
    <x v="41"/>
    <s v="Houston"/>
    <n v="49"/>
  </r>
  <r>
    <n v="9200163"/>
    <n v="9200279"/>
    <x v="21"/>
    <s v="Panama"/>
    <n v="117"/>
  </r>
  <r>
    <n v="9202211"/>
    <n v="9202602"/>
    <x v="42"/>
    <s v="New Jersey"/>
    <n v="392"/>
  </r>
  <r>
    <n v="9202603"/>
    <n v="9202960"/>
    <x v="31"/>
    <s v="Barcelona"/>
    <n v="358"/>
  </r>
  <r>
    <n v="9215564"/>
    <n v="9216120"/>
    <x v="24"/>
    <m/>
    <n v="557"/>
  </r>
  <r>
    <n v="9222544"/>
    <n v="9222920"/>
    <x v="43"/>
    <m/>
    <n v="377"/>
  </r>
  <r>
    <n v="9222921"/>
    <n v="9223180"/>
    <x v="33"/>
    <s v="Milano"/>
    <n v="260"/>
  </r>
  <r>
    <n v="9223181"/>
    <n v="9223194"/>
    <x v="33"/>
    <s v="Montreal"/>
    <n v="14"/>
  </r>
  <r>
    <n v="9223195"/>
    <n v="9223215"/>
    <x v="33"/>
    <s v="Frankfurt"/>
    <n v="21"/>
  </r>
  <r>
    <n v="9223216"/>
    <n v="9223656"/>
    <x v="33"/>
    <s v="Filadelfia (Pensilvania)"/>
    <n v="441"/>
  </r>
  <r>
    <n v="9223657"/>
    <n v="9223952"/>
    <x v="33"/>
    <s v="Orlando"/>
    <n v="296"/>
  </r>
  <r>
    <n v="9223953"/>
    <n v="9224100"/>
    <x v="33"/>
    <s v="Roma"/>
    <n v="148"/>
  </r>
  <r>
    <n v="9224319"/>
    <n v="9224412"/>
    <x v="41"/>
    <s v="Houston"/>
    <n v="94"/>
  </r>
  <r>
    <n v="9224319"/>
    <n v="9224412"/>
    <x v="41"/>
    <s v="Houston"/>
    <n v="94"/>
  </r>
  <r>
    <n v="9225764"/>
    <n v="9225960"/>
    <x v="44"/>
    <m/>
    <n v="197"/>
  </r>
  <r>
    <n v="9227069"/>
    <n v="9227160"/>
    <x v="45"/>
    <m/>
    <n v="92"/>
  </r>
  <r>
    <n v="9227161"/>
    <n v="9227244"/>
    <x v="25"/>
    <s v="Genova"/>
    <n v="84"/>
  </r>
  <r>
    <n v="9232201"/>
    <n v="9232480"/>
    <x v="46"/>
    <m/>
    <n v="280"/>
  </r>
  <r>
    <n v="9234801"/>
    <n v="9235257"/>
    <x v="26"/>
    <s v="Puerto Rico"/>
    <n v="457"/>
  </r>
  <r>
    <n v="9235258"/>
    <n v="9235424"/>
    <x v="47"/>
    <s v="New Orleans"/>
    <n v="167"/>
  </r>
  <r>
    <n v="9235303"/>
    <n v="9235424"/>
    <x v="47"/>
    <s v="New Orleans"/>
    <n v="122"/>
  </r>
  <r>
    <n v="9237855"/>
    <n v="9237864"/>
    <x v="48"/>
    <s v="Antigua y Barbuda"/>
    <n v="10"/>
  </r>
  <r>
    <n v="9238772"/>
    <n v="9239080"/>
    <x v="49"/>
    <m/>
    <n v="309"/>
  </r>
  <r>
    <n v="9239081"/>
    <n v="9239182"/>
    <x v="36"/>
    <s v="Chile"/>
    <n v="102"/>
  </r>
  <r>
    <n v="9239197"/>
    <n v="9239416"/>
    <x v="36"/>
    <s v="Chile"/>
    <n v="220"/>
  </r>
  <r>
    <n v="9240172"/>
    <n v="9240172"/>
    <x v="23"/>
    <m/>
    <n v="1"/>
  </r>
  <r>
    <n v="9240177"/>
    <n v="9240177"/>
    <x v="23"/>
    <m/>
    <n v="1"/>
  </r>
  <r>
    <n v="9240761"/>
    <n v="9240767"/>
    <x v="23"/>
    <m/>
    <n v="7"/>
  </r>
  <r>
    <n v="9240770"/>
    <n v="9240770"/>
    <x v="23"/>
    <m/>
    <n v="1"/>
  </r>
  <r>
    <n v="9240774"/>
    <n v="9241040"/>
    <x v="23"/>
    <m/>
    <n v="267"/>
  </r>
  <r>
    <n v="9243116"/>
    <n v="9243840"/>
    <x v="50"/>
    <m/>
    <n v="725"/>
  </r>
  <r>
    <n v="9246074"/>
    <n v="9246080"/>
    <x v="38"/>
    <m/>
    <n v="7"/>
  </r>
  <r>
    <n v="9248120"/>
    <n v="9249280"/>
    <x v="51"/>
    <m/>
    <n v="1161"/>
  </r>
  <r>
    <n v="9253821"/>
    <n v="9254280"/>
    <x v="52"/>
    <m/>
    <n v="460"/>
  </r>
  <r>
    <n v="9254281"/>
    <n v="9255280"/>
    <x v="40"/>
    <m/>
    <n v="1000"/>
  </r>
  <r>
    <n v="9255355"/>
    <n v="9256320"/>
    <x v="34"/>
    <m/>
    <n v="966"/>
  </r>
  <r>
    <n v="9257397"/>
    <n v="9258320"/>
    <x v="53"/>
    <m/>
    <n v="924"/>
  </r>
  <r>
    <n v="9258321"/>
    <n v="9259520"/>
    <x v="45"/>
    <m/>
    <n v="1200"/>
  </r>
  <r>
    <n v="9259800"/>
    <n v="9261120"/>
    <x v="38"/>
    <m/>
    <n v="1321"/>
  </r>
  <r>
    <n v="9261121"/>
    <n v="9262720"/>
    <x v="44"/>
    <m/>
    <n v="1600"/>
  </r>
  <r>
    <n v="9262866"/>
    <n v="9264720"/>
    <x v="54"/>
    <m/>
    <n v="1855"/>
  </r>
  <r>
    <n v="9264721"/>
    <n v="9264936"/>
    <x v="33"/>
    <s v="Milano"/>
    <n v="216"/>
  </r>
  <r>
    <n v="9264937"/>
    <n v="9265056"/>
    <x v="36"/>
    <s v="Chile"/>
    <n v="120"/>
  </r>
  <r>
    <n v="9265351"/>
    <n v="9265430"/>
    <x v="41"/>
    <s v="Houston"/>
    <n v="80"/>
  </r>
  <r>
    <n v="9265431"/>
    <n v="9267040"/>
    <x v="23"/>
    <m/>
    <n v="1610"/>
  </r>
  <r>
    <n v="9267041"/>
    <n v="9323000"/>
    <x v="55"/>
    <m/>
    <n v="55960"/>
  </r>
  <r>
    <n v="9323001"/>
    <n v="9395000"/>
    <x v="56"/>
    <m/>
    <n v="72000"/>
  </r>
  <r>
    <n v="9395001"/>
    <n v="9399944"/>
    <x v="55"/>
    <m/>
    <n v="4944"/>
  </r>
  <r>
    <n v="9399945"/>
    <n v="9781400"/>
    <x v="57"/>
    <m/>
    <n v="381456"/>
  </r>
  <r>
    <n v="9781401"/>
    <n v="10149944"/>
    <x v="58"/>
    <m/>
    <n v="368544"/>
  </r>
  <r>
    <s v="0000027"/>
    <s v="0000029"/>
    <x v="55"/>
    <m/>
    <n v="3"/>
  </r>
  <r>
    <s v="0000032"/>
    <s v="0000040"/>
    <x v="55"/>
    <m/>
    <n v="9"/>
  </r>
  <r>
    <s v="0000041"/>
    <s v="0000100"/>
    <x v="55"/>
    <m/>
    <n v="60"/>
  </r>
  <r>
    <s v="0015601"/>
    <s v="0016900"/>
    <x v="55"/>
    <m/>
    <n v="1300"/>
  </r>
  <r>
    <s v="0016701"/>
    <s v="0016900"/>
    <x v="55"/>
    <m/>
    <n v="200"/>
  </r>
  <r>
    <s v="7374945"/>
    <s v="7381944"/>
    <x v="55"/>
    <m/>
    <n v="7000"/>
  </r>
  <r>
    <m/>
    <m/>
    <x v="33"/>
    <m/>
    <m/>
  </r>
  <r>
    <m/>
    <m/>
    <x v="33"/>
    <m/>
    <m/>
  </r>
  <r>
    <m/>
    <m/>
    <x v="33"/>
    <m/>
    <m/>
  </r>
  <r>
    <m/>
    <m/>
    <x v="22"/>
    <m/>
    <m/>
  </r>
  <r>
    <m/>
    <m/>
    <x v="33"/>
    <m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29">
  <r>
    <n v="0"/>
    <n v="0"/>
    <x v="0"/>
    <s v="Amberes"/>
    <n v="0"/>
  </r>
  <r>
    <n v="0"/>
    <n v="0"/>
    <x v="1"/>
    <s v="Argentina"/>
    <n v="0"/>
  </r>
  <r>
    <n v="0"/>
    <n v="0"/>
    <x v="2"/>
    <s v="Aruba"/>
    <n v="0"/>
  </r>
  <r>
    <n v="0"/>
    <n v="0"/>
    <x v="3"/>
    <s v="Chicago"/>
    <n v="0"/>
  </r>
  <r>
    <n v="0"/>
    <n v="0"/>
    <x v="4"/>
    <s v="Colombia"/>
    <n v="0"/>
  </r>
  <r>
    <n v="0"/>
    <n v="0"/>
    <x v="5"/>
    <s v="Curazao"/>
    <n v="0"/>
  </r>
  <r>
    <n v="0"/>
    <n v="0"/>
    <x v="6"/>
    <s v="Los Angeles"/>
    <n v="0"/>
  </r>
  <r>
    <n v="0"/>
    <n v="0"/>
    <x v="7"/>
    <s v="Marsella"/>
    <n v="0"/>
  </r>
  <r>
    <n v="0"/>
    <n v="0"/>
    <x v="8"/>
    <s v="Mexico"/>
    <n v="0"/>
  </r>
  <r>
    <n v="0"/>
    <n v="0"/>
    <x v="9"/>
    <s v="Montreal"/>
    <n v="0"/>
  </r>
  <r>
    <n v="0"/>
    <n v="0"/>
    <x v="10"/>
    <s v="Saint Marteen"/>
    <n v="0"/>
  </r>
  <r>
    <n v="0"/>
    <n v="0"/>
    <x v="11"/>
    <s v="Toronto"/>
    <n v="0"/>
  </r>
  <r>
    <n v="0"/>
    <n v="0"/>
    <x v="12"/>
    <s v="Trinidad y Tobago"/>
    <n v="0"/>
  </r>
  <r>
    <n v="0"/>
    <n v="0"/>
    <x v="13"/>
    <s v="Valencia"/>
    <n v="0"/>
  </r>
  <r>
    <n v="0"/>
    <n v="0"/>
    <x v="14"/>
    <s v="Washington"/>
    <n v="0"/>
  </r>
  <r>
    <n v="0"/>
    <n v="0"/>
    <x v="15"/>
    <s v="Zurich"/>
    <n v="0"/>
  </r>
  <r>
    <n v="1012919"/>
    <n v="1012919"/>
    <x v="16"/>
    <s v="Puerto Rico"/>
    <n v="1"/>
  </r>
  <r>
    <n v="1052615"/>
    <n v="1052615"/>
    <x v="17"/>
    <s v="Miami"/>
    <n v="1"/>
  </r>
  <r>
    <n v="1091328"/>
    <n v="1091328"/>
    <x v="16"/>
    <s v="Puerto Rico"/>
    <n v="1"/>
  </r>
  <r>
    <n v="1113070"/>
    <n v="1113070"/>
    <x v="18"/>
    <s v="Barcelona"/>
    <n v="1"/>
  </r>
  <r>
    <n v="1113101"/>
    <n v="1113111"/>
    <x v="18"/>
    <s v="Barcelona"/>
    <n v="11"/>
  </r>
  <r>
    <n v="1133488"/>
    <n v="1133488"/>
    <x v="19"/>
    <s v="Milano"/>
    <n v="1"/>
  </r>
  <r>
    <n v="1133515"/>
    <n v="1133515"/>
    <x v="19"/>
    <s v="Milano"/>
    <n v="1"/>
  </r>
  <r>
    <n v="1147059"/>
    <n v="1147066"/>
    <x v="17"/>
    <s v="Miami"/>
    <n v="8"/>
  </r>
  <r>
    <n v="1156532"/>
    <n v="1156532"/>
    <x v="19"/>
    <s v="Milano"/>
    <n v="1"/>
  </r>
  <r>
    <n v="1215841"/>
    <n v="1215841"/>
    <x v="20"/>
    <s v="Boston"/>
    <n v="1"/>
  </r>
  <r>
    <n v="1217111"/>
    <n v="1217112"/>
    <x v="18"/>
    <s v="Barcelona"/>
    <n v="2"/>
  </r>
  <r>
    <n v="1236700"/>
    <n v="1236703"/>
    <x v="21"/>
    <s v="Hamburgo"/>
    <n v="4"/>
  </r>
  <r>
    <n v="1240452"/>
    <n v="1240452"/>
    <x v="17"/>
    <s v="Miami"/>
    <n v="1"/>
  </r>
  <r>
    <n v="1243859"/>
    <n v="1243859"/>
    <x v="19"/>
    <s v="Milano"/>
    <n v="1"/>
  </r>
  <r>
    <n v="1243860"/>
    <n v="1243860"/>
    <x v="19"/>
    <s v="Milano"/>
    <n v="1"/>
  </r>
  <r>
    <n v="1276627"/>
    <n v="1276628"/>
    <x v="22"/>
    <s v="Genova"/>
    <n v="2"/>
  </r>
  <r>
    <n v="1300980"/>
    <n v="1300980"/>
    <x v="21"/>
    <s v="Hamburgo"/>
    <n v="1"/>
  </r>
  <r>
    <n v="1412571"/>
    <n v="1412590"/>
    <x v="19"/>
    <s v="Milano"/>
    <n v="20"/>
  </r>
  <r>
    <n v="1412592"/>
    <n v="1412600"/>
    <x v="19"/>
    <s v="Milano"/>
    <n v="9"/>
  </r>
  <r>
    <n v="1452773"/>
    <n v="1452950"/>
    <x v="19"/>
    <s v="Milano"/>
    <n v="178"/>
  </r>
  <r>
    <n v="1452972"/>
    <n v="1452976"/>
    <x v="19"/>
    <s v="Milano"/>
    <n v="5"/>
  </r>
  <r>
    <n v="1455846"/>
    <n v="1455846"/>
    <x v="17"/>
    <s v="Miami"/>
    <n v="1"/>
  </r>
  <r>
    <n v="1474851"/>
    <n v="1474853"/>
    <x v="19"/>
    <s v="Milano"/>
    <n v="3"/>
  </r>
  <r>
    <n v="1474890"/>
    <n v="1474895"/>
    <x v="19"/>
    <s v="Milano"/>
    <n v="6"/>
  </r>
  <r>
    <n v="1475898"/>
    <n v="1475898"/>
    <x v="17"/>
    <s v="Miami"/>
    <n v="1"/>
  </r>
  <r>
    <n v="1476137"/>
    <n v="1476137"/>
    <x v="21"/>
    <s v="Hamburgo"/>
    <n v="1"/>
  </r>
  <r>
    <n v="1527182"/>
    <n v="1527182"/>
    <x v="17"/>
    <s v="Miami"/>
    <n v="1"/>
  </r>
  <r>
    <n v="1546024"/>
    <n v="1546024"/>
    <x v="17"/>
    <s v="Miami"/>
    <n v="1"/>
  </r>
  <r>
    <n v="1547486"/>
    <n v="1547486"/>
    <x v="16"/>
    <s v="Puerto Rico"/>
    <n v="1"/>
  </r>
  <r>
    <n v="1585100"/>
    <n v="1585100"/>
    <x v="23"/>
    <s v="Madrid"/>
    <n v="1"/>
  </r>
  <r>
    <n v="1609045"/>
    <n v="1609045"/>
    <x v="17"/>
    <s v="Miami"/>
    <n v="1"/>
  </r>
  <r>
    <n v="1609124"/>
    <n v="1609124"/>
    <x v="17"/>
    <s v="Miami"/>
    <n v="1"/>
  </r>
  <r>
    <n v="1622033"/>
    <n v="1622033"/>
    <x v="23"/>
    <s v="Madrid"/>
    <n v="1"/>
  </r>
  <r>
    <n v="1679501"/>
    <n v="1679501"/>
    <x v="17"/>
    <s v="Miami"/>
    <n v="1"/>
  </r>
  <r>
    <n v="1733182"/>
    <n v="1733187"/>
    <x v="17"/>
    <s v="Miami"/>
    <n v="6"/>
  </r>
  <r>
    <n v="1733274"/>
    <n v="1733274"/>
    <x v="17"/>
    <s v="Miami"/>
    <n v="1"/>
  </r>
  <r>
    <n v="1733522"/>
    <n v="1733522"/>
    <x v="17"/>
    <s v="Miami"/>
    <n v="1"/>
  </r>
  <r>
    <n v="1733550"/>
    <n v="1733550"/>
    <x v="17"/>
    <s v="Miami"/>
    <n v="1"/>
  </r>
  <r>
    <n v="1734413"/>
    <n v="1734413"/>
    <x v="16"/>
    <s v="Puerto Rico"/>
    <n v="1"/>
  </r>
  <r>
    <n v="1759512"/>
    <n v="1759512"/>
    <x v="23"/>
    <s v="Madrid"/>
    <n v="1"/>
  </r>
  <r>
    <n v="1768015"/>
    <n v="1768015"/>
    <x v="17"/>
    <s v="Miami"/>
    <n v="1"/>
  </r>
  <r>
    <n v="1786739"/>
    <n v="1786739"/>
    <x v="22"/>
    <s v="Genova"/>
    <n v="1"/>
  </r>
  <r>
    <n v="1808816"/>
    <n v="1808816"/>
    <x v="21"/>
    <s v="Hamburgo"/>
    <n v="1"/>
  </r>
  <r>
    <n v="1841441"/>
    <n v="1841441"/>
    <x v="21"/>
    <s v="Hamburgo"/>
    <n v="1"/>
  </r>
  <r>
    <n v="1842855"/>
    <n v="1842855"/>
    <x v="17"/>
    <s v="Miami"/>
    <n v="1"/>
  </r>
  <r>
    <n v="1842909"/>
    <n v="1842909"/>
    <x v="17"/>
    <s v="Miami"/>
    <n v="1"/>
  </r>
  <r>
    <n v="1935190"/>
    <n v="1935190"/>
    <x v="20"/>
    <s v="Boston"/>
    <n v="1"/>
  </r>
  <r>
    <n v="1976775"/>
    <n v="1976775"/>
    <x v="17"/>
    <s v="Miami"/>
    <n v="1"/>
  </r>
  <r>
    <n v="1976794"/>
    <n v="1976794"/>
    <x v="17"/>
    <s v="Miami"/>
    <n v="1"/>
  </r>
  <r>
    <n v="1976799"/>
    <n v="1976799"/>
    <x v="17"/>
    <s v="Miami"/>
    <n v="1"/>
  </r>
  <r>
    <n v="1976832"/>
    <n v="1976832"/>
    <x v="17"/>
    <s v="Miami"/>
    <n v="1"/>
  </r>
  <r>
    <n v="1976897"/>
    <n v="1976897"/>
    <x v="17"/>
    <s v="Miami"/>
    <n v="1"/>
  </r>
  <r>
    <n v="1977248"/>
    <n v="1977250"/>
    <x v="23"/>
    <s v="Madrid"/>
    <n v="3"/>
  </r>
  <r>
    <n v="1977278"/>
    <n v="1977278"/>
    <x v="23"/>
    <s v="Madrid"/>
    <n v="1"/>
  </r>
  <r>
    <n v="1987325"/>
    <n v="1987325"/>
    <x v="17"/>
    <s v="Miami"/>
    <n v="1"/>
  </r>
  <r>
    <n v="1987462"/>
    <n v="1987462"/>
    <x v="17"/>
    <s v="Miami"/>
    <n v="1"/>
  </r>
  <r>
    <n v="2005514"/>
    <n v="2005514"/>
    <x v="22"/>
    <s v="Genova"/>
    <n v="1"/>
  </r>
  <r>
    <n v="2034469"/>
    <n v="2034469"/>
    <x v="17"/>
    <s v="Miami"/>
    <n v="1"/>
  </r>
  <r>
    <n v="2053973"/>
    <n v="2053973"/>
    <x v="20"/>
    <s v="Boston"/>
    <n v="1"/>
  </r>
  <r>
    <n v="2084770"/>
    <n v="2084771"/>
    <x v="22"/>
    <s v="Genova"/>
    <n v="2"/>
  </r>
  <r>
    <n v="2084775"/>
    <n v="2084775"/>
    <x v="22"/>
    <s v="Genova"/>
    <n v="1"/>
  </r>
  <r>
    <n v="2111964"/>
    <n v="2111964"/>
    <x v="17"/>
    <s v="Miami"/>
    <n v="1"/>
  </r>
  <r>
    <n v="2130849"/>
    <n v="2130849"/>
    <x v="22"/>
    <s v="Genova"/>
    <n v="1"/>
  </r>
  <r>
    <n v="2130889"/>
    <n v="2130889"/>
    <x v="22"/>
    <s v="Genova"/>
    <n v="1"/>
  </r>
  <r>
    <n v="2165257"/>
    <n v="2165258"/>
    <x v="16"/>
    <s v="Puerto Rico"/>
    <n v="2"/>
  </r>
  <r>
    <n v="2165260"/>
    <n v="2165261"/>
    <x v="16"/>
    <s v="Puerto Rico"/>
    <n v="2"/>
  </r>
  <r>
    <n v="2192433"/>
    <n v="2192433"/>
    <x v="19"/>
    <s v="Milano"/>
    <n v="1"/>
  </r>
  <r>
    <n v="2224760"/>
    <n v="2224760"/>
    <x v="23"/>
    <s v="Madrid"/>
    <n v="1"/>
  </r>
  <r>
    <n v="2240953"/>
    <n v="2240953"/>
    <x v="19"/>
    <s v="Milano"/>
    <n v="1"/>
  </r>
  <r>
    <n v="2241085"/>
    <n v="2241085"/>
    <x v="16"/>
    <s v="Puerto Rico"/>
    <n v="1"/>
  </r>
  <r>
    <n v="2275610"/>
    <n v="2275610"/>
    <x v="17"/>
    <s v="Miami"/>
    <n v="1"/>
  </r>
  <r>
    <n v="2275832"/>
    <n v="2275832"/>
    <x v="17"/>
    <s v="Miami"/>
    <n v="1"/>
  </r>
  <r>
    <n v="2313336"/>
    <n v="2313336"/>
    <x v="17"/>
    <s v="Miami"/>
    <n v="1"/>
  </r>
  <r>
    <n v="2313551"/>
    <n v="2313551"/>
    <x v="17"/>
    <s v="Miami"/>
    <n v="1"/>
  </r>
  <r>
    <n v="2345953"/>
    <n v="2345953"/>
    <x v="17"/>
    <s v="Miami"/>
    <n v="1"/>
  </r>
  <r>
    <n v="2377027"/>
    <n v="2377027"/>
    <x v="22"/>
    <s v="Genova"/>
    <n v="1"/>
  </r>
  <r>
    <n v="2377058"/>
    <n v="2377058"/>
    <x v="22"/>
    <s v="Genova"/>
    <n v="1"/>
  </r>
  <r>
    <n v="2377062"/>
    <n v="2377062"/>
    <x v="22"/>
    <s v="Genova"/>
    <n v="1"/>
  </r>
  <r>
    <n v="2377123"/>
    <n v="2377123"/>
    <x v="22"/>
    <s v="Genova"/>
    <n v="1"/>
  </r>
  <r>
    <n v="2404426"/>
    <n v="2404426"/>
    <x v="17"/>
    <s v="Miami"/>
    <n v="1"/>
  </r>
  <r>
    <n v="2475469"/>
    <n v="2475472"/>
    <x v="16"/>
    <s v="Puerto Rico"/>
    <n v="4"/>
  </r>
  <r>
    <n v="2493601"/>
    <n v="2493700"/>
    <x v="20"/>
    <s v="Boston"/>
    <n v="100"/>
  </r>
  <r>
    <n v="2505265"/>
    <n v="2505265"/>
    <x v="17"/>
    <s v="Miami"/>
    <n v="1"/>
  </r>
  <r>
    <n v="2604971"/>
    <n v="2604975"/>
    <x v="23"/>
    <s v="Madrid"/>
    <n v="5"/>
  </r>
  <r>
    <n v="2605116"/>
    <n v="2605116"/>
    <x v="23"/>
    <s v="Madrid"/>
    <n v="1"/>
  </r>
  <r>
    <n v="2605349"/>
    <n v="2605351"/>
    <x v="23"/>
    <s v="Madrid"/>
    <n v="3"/>
  </r>
  <r>
    <n v="2724795"/>
    <n v="2724796"/>
    <x v="24"/>
    <s v="New York"/>
    <n v="2"/>
  </r>
  <r>
    <n v="3214902"/>
    <n v="3214903"/>
    <x v="24"/>
    <s v="New York"/>
    <n v="2"/>
  </r>
  <r>
    <n v="3228402"/>
    <n v="3228411"/>
    <x v="23"/>
    <s v="Madrid"/>
    <n v="10"/>
  </r>
  <r>
    <n v="3658869"/>
    <n v="3658869"/>
    <x v="17"/>
    <s v="Miami"/>
    <n v="1"/>
  </r>
  <r>
    <n v="3747268"/>
    <n v="3747268"/>
    <x v="25"/>
    <m/>
    <n v="1"/>
  </r>
  <r>
    <n v="3747272"/>
    <n v="3747272"/>
    <x v="25"/>
    <m/>
    <n v="1"/>
  </r>
  <r>
    <n v="3766324"/>
    <n v="3766324"/>
    <x v="26"/>
    <m/>
    <n v="1"/>
  </r>
  <r>
    <n v="3766404"/>
    <n v="3766404"/>
    <x v="26"/>
    <m/>
    <n v="1"/>
  </r>
  <r>
    <n v="3766421"/>
    <n v="3766421"/>
    <x v="26"/>
    <m/>
    <n v="1"/>
  </r>
  <r>
    <n v="3766451"/>
    <n v="3766451"/>
    <x v="26"/>
    <m/>
    <n v="1"/>
  </r>
  <r>
    <n v="3766544"/>
    <n v="3766544"/>
    <x v="26"/>
    <m/>
    <n v="1"/>
  </r>
  <r>
    <n v="3766616"/>
    <n v="3766616"/>
    <x v="26"/>
    <m/>
    <n v="1"/>
  </r>
  <r>
    <n v="3766622"/>
    <n v="3766622"/>
    <x v="26"/>
    <m/>
    <n v="1"/>
  </r>
  <r>
    <n v="3766668"/>
    <n v="3766668"/>
    <x v="26"/>
    <m/>
    <n v="1"/>
  </r>
  <r>
    <n v="3775744"/>
    <n v="3775744"/>
    <x v="17"/>
    <s v="Miami"/>
    <n v="1"/>
  </r>
  <r>
    <n v="3782355"/>
    <n v="3782355"/>
    <x v="27"/>
    <m/>
    <n v="1"/>
  </r>
  <r>
    <n v="3782369"/>
    <n v="3782369"/>
    <x v="27"/>
    <m/>
    <n v="1"/>
  </r>
  <r>
    <n v="3782549"/>
    <n v="3782549"/>
    <x v="27"/>
    <m/>
    <n v="1"/>
  </r>
  <r>
    <n v="3809284"/>
    <n v="3809293"/>
    <x v="28"/>
    <m/>
    <n v="10"/>
  </r>
  <r>
    <n v="3809298"/>
    <n v="3809303"/>
    <x v="28"/>
    <m/>
    <n v="6"/>
  </r>
  <r>
    <n v="3809417"/>
    <n v="3809417"/>
    <x v="28"/>
    <m/>
    <n v="1"/>
  </r>
  <r>
    <n v="3998375"/>
    <n v="3998375"/>
    <x v="25"/>
    <m/>
    <n v="1"/>
  </r>
  <r>
    <n v="3998384"/>
    <n v="3998384"/>
    <x v="25"/>
    <m/>
    <n v="1"/>
  </r>
  <r>
    <n v="4013189"/>
    <n v="4013198"/>
    <x v="24"/>
    <s v="New York"/>
    <n v="10"/>
  </r>
  <r>
    <n v="4024643"/>
    <n v="4024643"/>
    <x v="25"/>
    <m/>
    <n v="1"/>
  </r>
  <r>
    <n v="4364034"/>
    <n v="4364183"/>
    <x v="21"/>
    <s v="Hamburgo"/>
    <n v="150"/>
  </r>
  <r>
    <n v="4519268"/>
    <n v="4519268"/>
    <x v="18"/>
    <s v="Barcelona"/>
    <n v="1"/>
  </r>
  <r>
    <n v="4870778"/>
    <n v="4870778"/>
    <x v="21"/>
    <s v="Hamburgo"/>
    <n v="1"/>
  </r>
  <r>
    <n v="4870779"/>
    <n v="4870779"/>
    <x v="21"/>
    <s v="Hamburgo"/>
    <n v="1"/>
  </r>
  <r>
    <n v="4870780"/>
    <n v="4870780"/>
    <x v="21"/>
    <s v="Hamburgo"/>
    <n v="1"/>
  </r>
  <r>
    <n v="4870781"/>
    <n v="4870781"/>
    <x v="21"/>
    <s v="Hamburgo"/>
    <n v="1"/>
  </r>
  <r>
    <n v="4870782"/>
    <n v="4870782"/>
    <x v="21"/>
    <s v="Hamburgo"/>
    <n v="1"/>
  </r>
  <r>
    <n v="4870788"/>
    <n v="4870791"/>
    <x v="21"/>
    <s v="Hamburgo"/>
    <n v="4"/>
  </r>
  <r>
    <n v="4870793"/>
    <n v="4870796"/>
    <x v="21"/>
    <s v="Hamburgo"/>
    <n v="4"/>
  </r>
  <r>
    <n v="4870799"/>
    <n v="4870800"/>
    <x v="21"/>
    <s v="Hamburgo"/>
    <n v="2"/>
  </r>
  <r>
    <n v="4870802"/>
    <n v="4870803"/>
    <x v="21"/>
    <s v="Hamburgo"/>
    <n v="2"/>
  </r>
  <r>
    <n v="4870805"/>
    <n v="4870806"/>
    <x v="21"/>
    <s v="Hamburgo"/>
    <n v="2"/>
  </r>
  <r>
    <n v="4870808"/>
    <n v="4870833"/>
    <x v="21"/>
    <s v="Hamburgo"/>
    <n v="26"/>
  </r>
  <r>
    <n v="4870835"/>
    <n v="4870837"/>
    <x v="21"/>
    <s v="Hamburgo"/>
    <n v="3"/>
  </r>
  <r>
    <n v="4870839"/>
    <n v="4870855"/>
    <x v="21"/>
    <s v="Hamburgo"/>
    <n v="17"/>
  </r>
  <r>
    <n v="4870857"/>
    <n v="4870868"/>
    <x v="21"/>
    <s v="Hamburgo"/>
    <n v="12"/>
  </r>
  <r>
    <n v="4902026"/>
    <n v="4902100"/>
    <x v="24"/>
    <s v="New York"/>
    <n v="75"/>
  </r>
  <r>
    <n v="5430589"/>
    <n v="5430589"/>
    <x v="29"/>
    <m/>
    <n v="1"/>
  </r>
  <r>
    <n v="5430590"/>
    <n v="5430590"/>
    <x v="29"/>
    <m/>
    <n v="1"/>
  </r>
  <r>
    <n v="5495065"/>
    <n v="5495065"/>
    <x v="29"/>
    <m/>
    <n v="1"/>
  </r>
  <r>
    <n v="5495068"/>
    <n v="5495068"/>
    <x v="29"/>
    <m/>
    <n v="1"/>
  </r>
  <r>
    <n v="5515959"/>
    <n v="5515959"/>
    <x v="29"/>
    <m/>
    <n v="1"/>
  </r>
  <r>
    <n v="5525987"/>
    <n v="5525988"/>
    <x v="25"/>
    <m/>
    <n v="2"/>
  </r>
  <r>
    <n v="5550010"/>
    <n v="5550010"/>
    <x v="30"/>
    <m/>
    <n v="1"/>
  </r>
  <r>
    <n v="5550020"/>
    <n v="5550021"/>
    <x v="30"/>
    <m/>
    <n v="2"/>
  </r>
  <r>
    <n v="5550024"/>
    <n v="5550024"/>
    <x v="30"/>
    <m/>
    <n v="1"/>
  </r>
  <r>
    <n v="5550052"/>
    <n v="5550053"/>
    <x v="30"/>
    <m/>
    <n v="2"/>
  </r>
  <r>
    <n v="5550069"/>
    <n v="5550069"/>
    <x v="30"/>
    <m/>
    <n v="1"/>
  </r>
  <r>
    <n v="5574549"/>
    <n v="5574549"/>
    <x v="25"/>
    <m/>
    <n v="1"/>
  </r>
  <r>
    <n v="5697235"/>
    <n v="5697235"/>
    <x v="23"/>
    <s v="Madrid"/>
    <n v="1"/>
  </r>
  <r>
    <n v="5776392"/>
    <n v="5776400"/>
    <x v="31"/>
    <s v="Roma"/>
    <n v="9"/>
  </r>
  <r>
    <n v="5885282"/>
    <n v="5885298"/>
    <x v="21"/>
    <s v="Hamburgo"/>
    <n v="17"/>
  </r>
  <r>
    <n v="5946968"/>
    <n v="5946968"/>
    <x v="22"/>
    <s v="Genova"/>
    <n v="1"/>
  </r>
  <r>
    <n v="5999331"/>
    <n v="5999332"/>
    <x v="24"/>
    <s v="New York"/>
    <n v="2"/>
  </r>
  <r>
    <n v="5999334"/>
    <n v="5999334"/>
    <x v="24"/>
    <s v="New York"/>
    <n v="1"/>
  </r>
  <r>
    <n v="5999336"/>
    <n v="5999339"/>
    <x v="24"/>
    <s v="New York"/>
    <n v="4"/>
  </r>
  <r>
    <n v="6206441"/>
    <n v="6206460"/>
    <x v="24"/>
    <s v="New York"/>
    <n v="20"/>
  </r>
  <r>
    <n v="6206561"/>
    <n v="6206580"/>
    <x v="24"/>
    <s v="New York"/>
    <n v="20"/>
  </r>
  <r>
    <n v="6231916"/>
    <n v="6231916"/>
    <x v="25"/>
    <m/>
    <n v="1"/>
  </r>
  <r>
    <n v="6405312"/>
    <n v="6405312"/>
    <x v="24"/>
    <s v="New York"/>
    <n v="1"/>
  </r>
  <r>
    <n v="6405315"/>
    <n v="6405315"/>
    <x v="24"/>
    <s v="New York"/>
    <n v="1"/>
  </r>
  <r>
    <n v="6409031"/>
    <n v="6409031"/>
    <x v="24"/>
    <s v="New York"/>
    <n v="1"/>
  </r>
  <r>
    <n v="6409033"/>
    <n v="6409033"/>
    <x v="24"/>
    <s v="New York"/>
    <n v="1"/>
  </r>
  <r>
    <n v="6449040"/>
    <n v="6449040"/>
    <x v="24"/>
    <s v="New York"/>
    <n v="1"/>
  </r>
  <r>
    <n v="6734983"/>
    <n v="6734983"/>
    <x v="25"/>
    <m/>
    <n v="1"/>
  </r>
  <r>
    <n v="6843610"/>
    <n v="6843610"/>
    <x v="32"/>
    <m/>
    <n v="1"/>
  </r>
  <r>
    <n v="6900548"/>
    <n v="6900550"/>
    <x v="33"/>
    <s v="Guadalupe"/>
    <n v="3"/>
  </r>
  <r>
    <n v="7110797"/>
    <n v="7110797"/>
    <x v="34"/>
    <m/>
    <n v="1"/>
  </r>
  <r>
    <n v="7161601"/>
    <n v="7161846"/>
    <x v="17"/>
    <s v="Miami"/>
    <n v="246"/>
  </r>
  <r>
    <n v="7161848"/>
    <n v="7161901"/>
    <x v="17"/>
    <s v="Miami"/>
    <n v="54"/>
  </r>
  <r>
    <n v="7161903"/>
    <n v="7161963"/>
    <x v="17"/>
    <s v="Miami"/>
    <n v="61"/>
  </r>
  <r>
    <n v="7161965"/>
    <n v="7162583"/>
    <x v="17"/>
    <s v="Miami"/>
    <n v="619"/>
  </r>
  <r>
    <n v="7162585"/>
    <n v="7162601"/>
    <x v="17"/>
    <s v="Miami"/>
    <n v="17"/>
  </r>
  <r>
    <n v="7162603"/>
    <n v="7162658"/>
    <x v="17"/>
    <s v="Miami"/>
    <n v="56"/>
  </r>
  <r>
    <n v="7162661"/>
    <n v="7162673"/>
    <x v="17"/>
    <s v="Miami"/>
    <n v="13"/>
  </r>
  <r>
    <n v="7162676"/>
    <n v="7162677"/>
    <x v="17"/>
    <s v="Miami"/>
    <n v="2"/>
  </r>
  <r>
    <n v="7162679"/>
    <n v="7162681"/>
    <x v="17"/>
    <s v="Miami"/>
    <n v="3"/>
  </r>
  <r>
    <n v="7162683"/>
    <n v="7162697"/>
    <x v="17"/>
    <s v="Miami"/>
    <n v="15"/>
  </r>
  <r>
    <n v="7162699"/>
    <n v="7162757"/>
    <x v="17"/>
    <s v="Miami"/>
    <n v="59"/>
  </r>
  <r>
    <n v="7162759"/>
    <n v="7162764"/>
    <x v="17"/>
    <s v="Miami"/>
    <n v="6"/>
  </r>
  <r>
    <n v="7162766"/>
    <n v="7162777"/>
    <x v="17"/>
    <s v="Miami"/>
    <n v="12"/>
  </r>
  <r>
    <n v="7322383"/>
    <n v="7322411"/>
    <x v="33"/>
    <s v="Guadalupe"/>
    <n v="29"/>
  </r>
  <r>
    <n v="7383097"/>
    <n v="7383097"/>
    <x v="21"/>
    <s v="Hamburgo"/>
    <n v="1"/>
  </r>
  <r>
    <n v="7383493"/>
    <n v="7383530"/>
    <x v="33"/>
    <s v="Guadalupe"/>
    <n v="38"/>
  </r>
  <r>
    <n v="7421520"/>
    <n v="7421520"/>
    <x v="18"/>
    <s v="Barcelona"/>
    <n v="1"/>
  </r>
  <r>
    <n v="7452931"/>
    <n v="7452950"/>
    <x v="33"/>
    <s v="Guadalupe"/>
    <n v="20"/>
  </r>
  <r>
    <n v="7465839"/>
    <n v="7465840"/>
    <x v="35"/>
    <m/>
    <n v="2"/>
  </r>
  <r>
    <n v="7480531"/>
    <n v="7480550"/>
    <x v="33"/>
    <s v="Guadalupe"/>
    <n v="20"/>
  </r>
  <r>
    <n v="7655930"/>
    <n v="7655930"/>
    <x v="24"/>
    <s v="New York"/>
    <n v="1"/>
  </r>
  <r>
    <n v="7655946"/>
    <n v="7655948"/>
    <x v="24"/>
    <s v="New York"/>
    <n v="3"/>
  </r>
  <r>
    <n v="7659707"/>
    <n v="7659707"/>
    <x v="25"/>
    <m/>
    <n v="1"/>
  </r>
  <r>
    <n v="7713271"/>
    <n v="7713272"/>
    <x v="25"/>
    <m/>
    <n v="2"/>
  </r>
  <r>
    <n v="7713417"/>
    <n v="7713419"/>
    <x v="24"/>
    <s v="New York"/>
    <n v="3"/>
  </r>
  <r>
    <n v="7715401"/>
    <n v="7715403"/>
    <x v="24"/>
    <s v="New York"/>
    <n v="3"/>
  </r>
  <r>
    <n v="7715406"/>
    <n v="7715410"/>
    <x v="24"/>
    <s v="New York"/>
    <n v="5"/>
  </r>
  <r>
    <n v="7715421"/>
    <n v="7715427"/>
    <x v="24"/>
    <s v="New York"/>
    <n v="7"/>
  </r>
  <r>
    <n v="7715429"/>
    <n v="7715431"/>
    <x v="24"/>
    <s v="New York"/>
    <n v="3"/>
  </r>
  <r>
    <n v="7738722"/>
    <n v="7738725"/>
    <x v="20"/>
    <s v="Boston"/>
    <n v="4"/>
  </r>
  <r>
    <n v="7756799"/>
    <n v="7756799"/>
    <x v="36"/>
    <s v="Panama"/>
    <n v="1"/>
  </r>
  <r>
    <n v="7788876"/>
    <n v="7788880"/>
    <x v="29"/>
    <m/>
    <n v="5"/>
  </r>
  <r>
    <n v="7922431"/>
    <n v="7922431"/>
    <x v="24"/>
    <s v="New York"/>
    <n v="1"/>
  </r>
  <r>
    <n v="7922436"/>
    <n v="7922436"/>
    <x v="24"/>
    <s v="New York"/>
    <n v="1"/>
  </r>
  <r>
    <n v="7922440"/>
    <n v="7922440"/>
    <x v="24"/>
    <s v="New York"/>
    <n v="1"/>
  </r>
  <r>
    <n v="8007079"/>
    <n v="8007079"/>
    <x v="25"/>
    <m/>
    <n v="1"/>
  </r>
  <r>
    <n v="8172051"/>
    <n v="8172080"/>
    <x v="24"/>
    <s v="New York"/>
    <n v="30"/>
  </r>
  <r>
    <n v="8178252"/>
    <n v="8178253"/>
    <x v="37"/>
    <s v="Amsterdam"/>
    <n v="2"/>
  </r>
  <r>
    <n v="8226320"/>
    <n v="8226320"/>
    <x v="20"/>
    <s v="Boston"/>
    <n v="1"/>
  </r>
  <r>
    <n v="8403002"/>
    <n v="8403054"/>
    <x v="37"/>
    <s v="Amsterdam"/>
    <n v="53"/>
  </r>
  <r>
    <n v="8425440"/>
    <n v="8425491"/>
    <x v="37"/>
    <s v="Amsterdam"/>
    <n v="52"/>
  </r>
  <r>
    <n v="8546440"/>
    <n v="8546737"/>
    <x v="17"/>
    <s v="Miami"/>
    <n v="298"/>
  </r>
  <r>
    <n v="8579575"/>
    <n v="8579575"/>
    <x v="30"/>
    <m/>
    <n v="1"/>
  </r>
  <r>
    <n v="8586042"/>
    <n v="8586059"/>
    <x v="37"/>
    <s v="Amsterdam"/>
    <n v="18"/>
  </r>
  <r>
    <n v="8611041"/>
    <n v="8611041"/>
    <x v="24"/>
    <s v="New York"/>
    <n v="1"/>
  </r>
  <r>
    <n v="8611043"/>
    <n v="8611043"/>
    <x v="24"/>
    <s v="New York"/>
    <n v="1"/>
  </r>
  <r>
    <n v="8611050"/>
    <n v="8611050"/>
    <x v="24"/>
    <s v="New York"/>
    <n v="1"/>
  </r>
  <r>
    <n v="8611063"/>
    <n v="8611063"/>
    <x v="24"/>
    <s v="New York"/>
    <n v="1"/>
  </r>
  <r>
    <n v="8611066"/>
    <n v="8611066"/>
    <x v="24"/>
    <s v="New York"/>
    <n v="1"/>
  </r>
  <r>
    <n v="8611069"/>
    <n v="8611080"/>
    <x v="24"/>
    <s v="New York"/>
    <n v="12"/>
  </r>
  <r>
    <n v="8611101"/>
    <n v="8611123"/>
    <x v="24"/>
    <s v="New York"/>
    <n v="23"/>
  </r>
  <r>
    <n v="8611141"/>
    <n v="8611157"/>
    <x v="24"/>
    <s v="New York"/>
    <n v="17"/>
  </r>
  <r>
    <n v="8611161"/>
    <n v="8611161"/>
    <x v="24"/>
    <s v="New York"/>
    <n v="1"/>
  </r>
  <r>
    <n v="8611182"/>
    <n v="8611183"/>
    <x v="24"/>
    <s v="New York"/>
    <n v="2"/>
  </r>
  <r>
    <n v="8611309"/>
    <n v="8611310"/>
    <x v="24"/>
    <s v="New York"/>
    <n v="2"/>
  </r>
  <r>
    <n v="8611312"/>
    <n v="8611312"/>
    <x v="24"/>
    <s v="New York"/>
    <n v="1"/>
  </r>
  <r>
    <n v="8611404"/>
    <n v="8611404"/>
    <x v="24"/>
    <s v="New York"/>
    <n v="1"/>
  </r>
  <r>
    <n v="8611410"/>
    <n v="8611410"/>
    <x v="24"/>
    <s v="New York"/>
    <n v="1"/>
  </r>
  <r>
    <n v="8611412"/>
    <n v="8611412"/>
    <x v="37"/>
    <s v="Amsterdam"/>
    <n v="1"/>
  </r>
  <r>
    <n v="8611412"/>
    <n v="8611412"/>
    <x v="24"/>
    <s v="New York"/>
    <n v="1"/>
  </r>
  <r>
    <n v="8611414"/>
    <n v="8611417"/>
    <x v="24"/>
    <s v="New York"/>
    <n v="4"/>
  </r>
  <r>
    <n v="8611419"/>
    <n v="8611420"/>
    <x v="24"/>
    <s v="New York"/>
    <n v="2"/>
  </r>
  <r>
    <n v="8611423"/>
    <n v="8611423"/>
    <x v="37"/>
    <s v="Amsterdam"/>
    <n v="1"/>
  </r>
  <r>
    <n v="8611423"/>
    <n v="8611423"/>
    <x v="24"/>
    <s v="New York"/>
    <n v="1"/>
  </r>
  <r>
    <n v="8611428"/>
    <n v="8611428"/>
    <x v="21"/>
    <s v="Hamburgo"/>
    <n v="1"/>
  </r>
  <r>
    <n v="8611428"/>
    <n v="8611428"/>
    <x v="24"/>
    <s v="New York"/>
    <n v="1"/>
  </r>
  <r>
    <n v="8611431"/>
    <n v="8611431"/>
    <x v="24"/>
    <s v="New York"/>
    <n v="1"/>
  </r>
  <r>
    <n v="8611436"/>
    <n v="8611437"/>
    <x v="24"/>
    <s v="New York"/>
    <n v="2"/>
  </r>
  <r>
    <n v="8611642"/>
    <n v="8611642"/>
    <x v="24"/>
    <s v="New York"/>
    <n v="1"/>
  </r>
  <r>
    <n v="8611661"/>
    <n v="8611661"/>
    <x v="24"/>
    <s v="New York"/>
    <n v="1"/>
  </r>
  <r>
    <n v="8611979"/>
    <n v="8611980"/>
    <x v="24"/>
    <s v="New York"/>
    <n v="2"/>
  </r>
  <r>
    <n v="8611989"/>
    <n v="8611990"/>
    <x v="24"/>
    <s v="New York"/>
    <n v="2"/>
  </r>
  <r>
    <n v="8612068"/>
    <n v="8612070"/>
    <x v="24"/>
    <s v="New York"/>
    <n v="3"/>
  </r>
  <r>
    <n v="8645033"/>
    <n v="8645046"/>
    <x v="37"/>
    <s v="Amsterdam"/>
    <n v="14"/>
  </r>
  <r>
    <n v="8739594"/>
    <n v="8740261"/>
    <x v="17"/>
    <s v="Miami"/>
    <n v="668"/>
  </r>
  <r>
    <n v="8780012"/>
    <n v="8780365"/>
    <x v="17"/>
    <s v="Miami"/>
    <n v="354"/>
  </r>
  <r>
    <n v="8808540"/>
    <n v="8808850"/>
    <x v="17"/>
    <s v="Miami"/>
    <n v="311"/>
  </r>
  <r>
    <n v="8859020"/>
    <n v="8859307"/>
    <x v="17"/>
    <s v="Miami"/>
    <n v="288"/>
  </r>
  <r>
    <n v="8859643"/>
    <n v="8859665"/>
    <x v="37"/>
    <s v="Amsterdam"/>
    <n v="23"/>
  </r>
  <r>
    <n v="8884467"/>
    <n v="8884520"/>
    <x v="22"/>
    <s v="Genova"/>
    <n v="54"/>
  </r>
  <r>
    <n v="8903492"/>
    <n v="8903576"/>
    <x v="21"/>
    <s v="Hamburgo"/>
    <n v="85"/>
  </r>
  <r>
    <n v="8941544"/>
    <n v="8941562"/>
    <x v="37"/>
    <s v="Amsterdam"/>
    <n v="19"/>
  </r>
  <r>
    <n v="8955570"/>
    <n v="8955699"/>
    <x v="22"/>
    <s v="Genova"/>
    <n v="130"/>
  </r>
  <r>
    <n v="8957041"/>
    <n v="8957168"/>
    <x v="22"/>
    <s v="Genova"/>
    <n v="128"/>
  </r>
  <r>
    <n v="8957481"/>
    <n v="8957520"/>
    <x v="37"/>
    <s v="Amsterdam"/>
    <n v="40"/>
  </r>
  <r>
    <n v="8995905"/>
    <n v="8995905"/>
    <x v="38"/>
    <s v="Islas Canarias"/>
    <n v="1"/>
  </r>
  <r>
    <n v="9003769"/>
    <n v="9004269"/>
    <x v="39"/>
    <s v="Orlando"/>
    <n v="501"/>
  </r>
  <r>
    <n v="9016410"/>
    <n v="9016494"/>
    <x v="23"/>
    <s v="Madrid"/>
    <n v="85"/>
  </r>
  <r>
    <n v="9016748"/>
    <n v="9016899"/>
    <x v="16"/>
    <s v="Puerto Rico"/>
    <n v="152"/>
  </r>
  <r>
    <n v="9022245"/>
    <n v="9022260"/>
    <x v="40"/>
    <s v="Exterior"/>
    <n v="56"/>
  </r>
  <r>
    <n v="9054291"/>
    <n v="9054398"/>
    <x v="36"/>
    <s v="Panama"/>
    <n v="108"/>
  </r>
  <r>
    <n v="9054558"/>
    <n v="9054862"/>
    <x v="17"/>
    <s v="Miami"/>
    <n v="305"/>
  </r>
  <r>
    <n v="9055860"/>
    <n v="9055863"/>
    <x v="41"/>
    <m/>
    <n v="4"/>
  </r>
  <r>
    <n v="9061301"/>
    <n v="9061306"/>
    <x v="20"/>
    <s v="Boston"/>
    <n v="6"/>
  </r>
  <r>
    <n v="9071281"/>
    <n v="9071676"/>
    <x v="23"/>
    <s v="Madrid"/>
    <n v="396"/>
  </r>
  <r>
    <n v="9086665"/>
    <n v="9087047"/>
    <x v="16"/>
    <s v="Puerto Rico"/>
    <n v="383"/>
  </r>
  <r>
    <n v="9087048"/>
    <n v="9087185"/>
    <x v="22"/>
    <s v="Genova"/>
    <n v="138"/>
  </r>
  <r>
    <n v="9095847"/>
    <n v="9095847"/>
    <x v="30"/>
    <m/>
    <n v="1"/>
  </r>
  <r>
    <n v="9100784"/>
    <n v="9100785"/>
    <x v="36"/>
    <s v="Panama"/>
    <n v="2"/>
  </r>
  <r>
    <n v="9104803"/>
    <n v="9104868"/>
    <x v="18"/>
    <s v="Barcelona"/>
    <n v="66"/>
  </r>
  <r>
    <n v="9117010"/>
    <n v="9117220"/>
    <x v="19"/>
    <s v="Milano"/>
    <n v="211"/>
  </r>
  <r>
    <n v="9118041"/>
    <n v="9118354"/>
    <x v="18"/>
    <s v="Barcelona"/>
    <n v="314"/>
  </r>
  <r>
    <n v="9119681"/>
    <n v="9120199"/>
    <x v="16"/>
    <s v="Puerto Rico"/>
    <n v="519"/>
  </r>
  <r>
    <n v="9149851"/>
    <n v="9149860"/>
    <x v="42"/>
    <s v="Filadelfia (Pensilvania)"/>
    <n v="10"/>
  </r>
  <r>
    <n v="9149881"/>
    <n v="9149922"/>
    <x v="42"/>
    <s v="Filadelfia (Pensilvania)"/>
    <n v="42"/>
  </r>
  <r>
    <n v="9150161"/>
    <n v="9150798"/>
    <x v="20"/>
    <s v="Boston"/>
    <n v="638"/>
  </r>
  <r>
    <n v="9150799"/>
    <n v="9151317"/>
    <x v="23"/>
    <s v="Madrid"/>
    <n v="519"/>
  </r>
  <r>
    <n v="9151499"/>
    <n v="9151506"/>
    <x v="43"/>
    <s v="Chile"/>
    <n v="8"/>
  </r>
  <r>
    <n v="9151613"/>
    <n v="9151634"/>
    <x v="31"/>
    <s v="Roma"/>
    <n v="22"/>
  </r>
  <r>
    <n v="9151635"/>
    <n v="9151724"/>
    <x v="19"/>
    <s v="Milano"/>
    <n v="90"/>
  </r>
  <r>
    <n v="9160481"/>
    <n v="9161849"/>
    <x v="39"/>
    <s v="Orlando"/>
    <n v="1369"/>
  </r>
  <r>
    <n v="9176204"/>
    <n v="9176204"/>
    <x v="41"/>
    <m/>
    <n v="1"/>
  </r>
  <r>
    <n v="9176231"/>
    <n v="9176231"/>
    <x v="41"/>
    <m/>
    <n v="1"/>
  </r>
  <r>
    <n v="9176239"/>
    <n v="9176239"/>
    <x v="41"/>
    <m/>
    <n v="1"/>
  </r>
  <r>
    <n v="9176347"/>
    <n v="9176347"/>
    <x v="41"/>
    <m/>
    <n v="1"/>
  </r>
  <r>
    <n v="9176422"/>
    <n v="9176424"/>
    <x v="41"/>
    <m/>
    <n v="3"/>
  </r>
  <r>
    <n v="9176599"/>
    <n v="9176599"/>
    <x v="41"/>
    <m/>
    <n v="1"/>
  </r>
  <r>
    <n v="9176607"/>
    <n v="9176607"/>
    <x v="41"/>
    <m/>
    <n v="1"/>
  </r>
  <r>
    <n v="9176623"/>
    <n v="9176623"/>
    <x v="41"/>
    <m/>
    <n v="1"/>
  </r>
  <r>
    <n v="9176641"/>
    <n v="9176641"/>
    <x v="41"/>
    <m/>
    <n v="1"/>
  </r>
  <r>
    <n v="9176660"/>
    <n v="9176660"/>
    <x v="41"/>
    <m/>
    <n v="1"/>
  </r>
  <r>
    <n v="9176690"/>
    <n v="9176691"/>
    <x v="41"/>
    <m/>
    <n v="2"/>
  </r>
  <r>
    <n v="9176703"/>
    <n v="9176704"/>
    <x v="41"/>
    <m/>
    <n v="2"/>
  </r>
  <r>
    <n v="9176722"/>
    <n v="9176722"/>
    <x v="41"/>
    <m/>
    <n v="1"/>
  </r>
  <r>
    <n v="9176736"/>
    <n v="9176736"/>
    <x v="41"/>
    <m/>
    <n v="1"/>
  </r>
  <r>
    <n v="9176753"/>
    <n v="9176753"/>
    <x v="41"/>
    <m/>
    <n v="1"/>
  </r>
  <r>
    <n v="9176773"/>
    <n v="9176773"/>
    <x v="41"/>
    <m/>
    <n v="1"/>
  </r>
  <r>
    <n v="9176783"/>
    <n v="9176783"/>
    <x v="41"/>
    <m/>
    <n v="1"/>
  </r>
  <r>
    <n v="9176820"/>
    <n v="9176820"/>
    <x v="41"/>
    <m/>
    <n v="1"/>
  </r>
  <r>
    <n v="9176841"/>
    <n v="9176841"/>
    <x v="41"/>
    <m/>
    <n v="1"/>
  </r>
  <r>
    <n v="9176878"/>
    <n v="9176878"/>
    <x v="41"/>
    <m/>
    <n v="1"/>
  </r>
  <r>
    <n v="9176881"/>
    <n v="9176883"/>
    <x v="41"/>
    <m/>
    <n v="3"/>
  </r>
  <r>
    <n v="9176922"/>
    <n v="9176923"/>
    <x v="41"/>
    <m/>
    <n v="2"/>
  </r>
  <r>
    <n v="9176925"/>
    <n v="9176925"/>
    <x v="41"/>
    <m/>
    <n v="1"/>
  </r>
  <r>
    <n v="9176930"/>
    <n v="9176930"/>
    <x v="41"/>
    <m/>
    <n v="1"/>
  </r>
  <r>
    <n v="9176932"/>
    <n v="9176932"/>
    <x v="41"/>
    <m/>
    <n v="1"/>
  </r>
  <r>
    <n v="9176934"/>
    <n v="9176934"/>
    <x v="41"/>
    <m/>
    <n v="1"/>
  </r>
  <r>
    <n v="9176936"/>
    <n v="9176936"/>
    <x v="41"/>
    <m/>
    <n v="1"/>
  </r>
  <r>
    <n v="9176937"/>
    <n v="9176937"/>
    <x v="41"/>
    <m/>
    <n v="1"/>
  </r>
  <r>
    <n v="9176953"/>
    <n v="9176953"/>
    <x v="41"/>
    <m/>
    <n v="1"/>
  </r>
  <r>
    <n v="9176972"/>
    <n v="9176972"/>
    <x v="41"/>
    <m/>
    <n v="1"/>
  </r>
  <r>
    <n v="9176976"/>
    <n v="9176976"/>
    <x v="41"/>
    <m/>
    <n v="1"/>
  </r>
  <r>
    <n v="9176978"/>
    <n v="9176980"/>
    <x v="41"/>
    <m/>
    <n v="3"/>
  </r>
  <r>
    <n v="9176988"/>
    <n v="9176988"/>
    <x v="41"/>
    <m/>
    <n v="1"/>
  </r>
  <r>
    <n v="9176990"/>
    <n v="9176990"/>
    <x v="41"/>
    <m/>
    <n v="1"/>
  </r>
  <r>
    <n v="9176993"/>
    <n v="9176993"/>
    <x v="41"/>
    <m/>
    <n v="1"/>
  </r>
  <r>
    <n v="9177003"/>
    <n v="9177003"/>
    <x v="41"/>
    <m/>
    <n v="1"/>
  </r>
  <r>
    <n v="9177481"/>
    <n v="9177795"/>
    <x v="19"/>
    <s v="Milano"/>
    <n v="315"/>
  </r>
  <r>
    <n v="9177796"/>
    <n v="9177829"/>
    <x v="22"/>
    <s v="Genova"/>
    <n v="34"/>
  </r>
  <r>
    <n v="9185181"/>
    <n v="9186851"/>
    <x v="24"/>
    <s v="New York"/>
    <n v="1671"/>
  </r>
  <r>
    <n v="9186852"/>
    <n v="9187255"/>
    <x v="16"/>
    <s v="Puerto Rico"/>
    <n v="404"/>
  </r>
  <r>
    <n v="9187319"/>
    <n v="9187436"/>
    <x v="36"/>
    <s v="Panama"/>
    <n v="118"/>
  </r>
  <r>
    <n v="9198941"/>
    <n v="9200162"/>
    <x v="20"/>
    <s v="Boston"/>
    <n v="1222"/>
  </r>
  <r>
    <n v="9200163"/>
    <n v="9200279"/>
    <x v="36"/>
    <s v="Panama"/>
    <n v="117"/>
  </r>
  <r>
    <n v="9202603"/>
    <n v="9202960"/>
    <x v="18"/>
    <s v="Barcelona"/>
    <n v="358"/>
  </r>
  <r>
    <n v="9212041"/>
    <n v="9214912"/>
    <x v="24"/>
    <s v="New York"/>
    <n v="2872"/>
  </r>
  <r>
    <n v="9219003"/>
    <n v="9219003"/>
    <x v="35"/>
    <m/>
    <n v="1"/>
  </r>
  <r>
    <n v="9222921"/>
    <n v="9223180"/>
    <x v="19"/>
    <s v="Milano"/>
    <n v="260"/>
  </r>
  <r>
    <n v="9223181"/>
    <n v="9223194"/>
    <x v="9"/>
    <s v="Montreal"/>
    <n v="14"/>
  </r>
  <r>
    <n v="9223195"/>
    <n v="9223215"/>
    <x v="44"/>
    <s v="Frankfurt"/>
    <n v="21"/>
  </r>
  <r>
    <n v="9223216"/>
    <n v="9223656"/>
    <x v="42"/>
    <s v="Filadelfia (Pensilvania)"/>
    <n v="441"/>
  </r>
  <r>
    <n v="9223657"/>
    <n v="9223952"/>
    <x v="39"/>
    <s v="Orlando"/>
    <n v="296"/>
  </r>
  <r>
    <n v="9223953"/>
    <n v="9224100"/>
    <x v="31"/>
    <s v="Roma"/>
    <n v="148"/>
  </r>
  <r>
    <n v="9223953"/>
    <n v="9224100"/>
    <x v="31"/>
    <s v="Roma"/>
    <n v="148"/>
  </r>
  <r>
    <n v="9224331"/>
    <n v="9224412"/>
    <x v="45"/>
    <s v="Houston"/>
    <n v="82"/>
  </r>
  <r>
    <n v="9227161"/>
    <n v="9227244"/>
    <x v="22"/>
    <s v="Genova"/>
    <n v="84"/>
  </r>
  <r>
    <n v="9234801"/>
    <n v="9235257"/>
    <x v="16"/>
    <s v="Puerto Rico"/>
    <n v="457"/>
  </r>
  <r>
    <n v="9235402"/>
    <n v="9235424"/>
    <x v="46"/>
    <s v="New Orleans"/>
    <n v="23"/>
  </r>
  <r>
    <n v="9237857"/>
    <n v="9237864"/>
    <x v="47"/>
    <s v="Antigua y Barbuda"/>
    <n v="8"/>
  </r>
  <r>
    <n v="9239081"/>
    <n v="9239182"/>
    <x v="43"/>
    <s v="Chile"/>
    <n v="102"/>
  </r>
  <r>
    <n v="9239197"/>
    <n v="9239416"/>
    <x v="43"/>
    <s v="Chile"/>
    <n v="220"/>
  </r>
  <r>
    <n v="9255065"/>
    <n v="9255280"/>
    <x v="48"/>
    <m/>
    <n v="216"/>
  </r>
  <r>
    <n v="9256198"/>
    <n v="9256320"/>
    <x v="41"/>
    <m/>
    <n v="123"/>
  </r>
  <r>
    <n v="9262192"/>
    <n v="9262720"/>
    <x v="28"/>
    <m/>
    <n v="529"/>
  </r>
  <r>
    <n v="9264721"/>
    <n v="9264936"/>
    <x v="19"/>
    <s v="Milano"/>
    <n v="216"/>
  </r>
  <r>
    <n v="9265057"/>
    <n v="9265163"/>
    <x v="36"/>
    <s v="Panama"/>
    <n v="107"/>
  </r>
  <r>
    <n v="9265351"/>
    <n v="9265430"/>
    <x v="45"/>
    <s v="Houston"/>
    <n v="80"/>
  </r>
  <r>
    <n v="9267041"/>
    <n v="9269860"/>
    <x v="24"/>
    <s v="New York"/>
    <n v="2820"/>
  </r>
  <r>
    <n v="9269861"/>
    <n v="9270003"/>
    <x v="31"/>
    <s v="Roma"/>
    <n v="143"/>
  </r>
  <r>
    <n v="9274681"/>
    <n v="9275441"/>
    <x v="49"/>
    <s v="New Jersey"/>
    <n v="761"/>
  </r>
  <r>
    <n v="9277961"/>
    <n v="9279617"/>
    <x v="20"/>
    <s v="Boston"/>
    <n v="1657"/>
  </r>
  <r>
    <n v="9279618"/>
    <n v="9281087"/>
    <x v="23"/>
    <s v="Madrid"/>
    <n v="1470"/>
  </r>
  <r>
    <n v="9281319"/>
    <n v="9282925"/>
    <x v="49"/>
    <s v="New Jersey"/>
    <n v="1607"/>
  </r>
  <r>
    <n v="9283878"/>
    <n v="9284560"/>
    <x v="26"/>
    <m/>
    <n v="683"/>
  </r>
  <r>
    <n v="9286127"/>
    <n v="9286600"/>
    <x v="50"/>
    <m/>
    <n v="474"/>
  </r>
  <r>
    <n v="9286815"/>
    <n v="9287600"/>
    <x v="51"/>
    <m/>
    <n v="786"/>
  </r>
  <r>
    <n v="9287601"/>
    <n v="9288014"/>
    <x v="16"/>
    <s v="Puerto Rico"/>
    <n v="414"/>
  </r>
  <r>
    <n v="9288074"/>
    <n v="9288410"/>
    <x v="18"/>
    <s v="Barcelona"/>
    <n v="337"/>
  </r>
  <r>
    <n v="9288411"/>
    <n v="9288596"/>
    <x v="46"/>
    <s v="New Orleans"/>
    <n v="186"/>
  </r>
  <r>
    <n v="9288638"/>
    <n v="9288767"/>
    <x v="52"/>
    <s v="Paris"/>
    <n v="130"/>
  </r>
  <r>
    <n v="9293028"/>
    <n v="9293303"/>
    <x v="21"/>
    <s v="Hamburgo"/>
    <n v="276"/>
  </r>
  <r>
    <n v="9295803"/>
    <n v="9296960"/>
    <x v="27"/>
    <m/>
    <n v="1158"/>
  </r>
  <r>
    <n v="9296961"/>
    <n v="9298668"/>
    <x v="17"/>
    <s v="Miami"/>
    <n v="1708"/>
  </r>
  <r>
    <n v="9298686"/>
    <n v="9299880"/>
    <x v="25"/>
    <m/>
    <n v="1195"/>
  </r>
  <r>
    <n v="9299925"/>
    <n v="9300294"/>
    <x v="17"/>
    <s v="Miami"/>
    <n v="370"/>
  </r>
  <r>
    <n v="9302435"/>
    <n v="9302960"/>
    <x v="29"/>
    <m/>
    <n v="526"/>
  </r>
  <r>
    <n v="9304791"/>
    <n v="9305800"/>
    <x v="30"/>
    <m/>
    <n v="1010"/>
  </r>
  <r>
    <n v="9305953"/>
    <n v="9307000"/>
    <x v="34"/>
    <m/>
    <n v="1048"/>
  </r>
  <r>
    <n v="9307001"/>
    <n v="9308400"/>
    <x v="49"/>
    <s v="New Jersey"/>
    <n v="1400"/>
  </r>
  <r>
    <n v="9308401"/>
    <n v="9309373"/>
    <x v="20"/>
    <s v="Boston"/>
    <n v="973"/>
  </r>
  <r>
    <n v="9309374"/>
    <n v="9309690"/>
    <x v="18"/>
    <s v="Barcelona"/>
    <n v="317"/>
  </r>
  <r>
    <n v="9309691"/>
    <n v="9309819"/>
    <x v="36"/>
    <s v="Panama"/>
    <n v="129"/>
  </r>
  <r>
    <n v="9313425"/>
    <n v="9314400"/>
    <x v="35"/>
    <m/>
    <n v="976"/>
  </r>
  <r>
    <n v="9314468"/>
    <n v="9315600"/>
    <x v="32"/>
    <m/>
    <n v="1133"/>
  </r>
  <r>
    <n v="9315601"/>
    <n v="9316074"/>
    <x v="23"/>
    <s v="Madrid"/>
    <n v="474"/>
  </r>
  <r>
    <n v="9316075"/>
    <n v="9316404"/>
    <x v="17"/>
    <s v="Miami"/>
    <n v="330"/>
  </r>
  <r>
    <n v="9316535"/>
    <n v="9317760"/>
    <x v="41"/>
    <m/>
    <n v="1226"/>
  </r>
  <r>
    <n v="9318403"/>
    <n v="9319240"/>
    <x v="53"/>
    <m/>
    <n v="838"/>
  </r>
  <r>
    <n v="9319241"/>
    <n v="9319380"/>
    <x v="14"/>
    <s v="Washington"/>
    <n v="140"/>
  </r>
  <r>
    <n v="9319381"/>
    <n v="9319440"/>
    <x v="54"/>
    <s v="San Marteen"/>
    <n v="60"/>
  </r>
  <r>
    <n v="9319441"/>
    <n v="9319534"/>
    <x v="52"/>
    <s v="Paris"/>
    <n v="94"/>
  </r>
  <r>
    <n v="9319535"/>
    <n v="9319733"/>
    <x v="39"/>
    <s v="Orlando"/>
    <n v="199"/>
  </r>
  <r>
    <n v="9319734"/>
    <n v="9319744"/>
    <x v="47"/>
    <s v="Antigua y Barbuda"/>
    <n v="11"/>
  </r>
  <r>
    <n v="9319745"/>
    <n v="9319911"/>
    <x v="3"/>
    <s v="Chicago"/>
    <n v="167"/>
  </r>
  <r>
    <n v="9320033"/>
    <n v="9321520"/>
    <x v="55"/>
    <m/>
    <n v="1488"/>
  </r>
  <r>
    <n v="9321521"/>
    <n v="9321544"/>
    <x v="9"/>
    <s v="Montreal"/>
    <n v="24"/>
  </r>
  <r>
    <n v="9321545"/>
    <n v="9479944"/>
    <x v="56"/>
    <m/>
    <n v="158400"/>
  </r>
  <r>
    <n v="9479945"/>
    <n v="9781400"/>
    <x v="57"/>
    <m/>
    <n v="301456"/>
  </r>
  <r>
    <n v="9781401"/>
    <n v="10149944"/>
    <x v="58"/>
    <m/>
    <n v="368544"/>
  </r>
  <r>
    <s v=" 0866851"/>
    <s v=" 0866851"/>
    <x v="23"/>
    <s v="Madrid"/>
    <n v="1"/>
  </r>
  <r>
    <s v="0000027"/>
    <s v="0000029"/>
    <x v="56"/>
    <m/>
    <n v="3"/>
  </r>
  <r>
    <s v="0000032"/>
    <s v="0000040"/>
    <x v="56"/>
    <m/>
    <n v="9"/>
  </r>
  <r>
    <s v="0000041"/>
    <s v="0000100"/>
    <x v="56"/>
    <m/>
    <n v="60"/>
  </r>
  <r>
    <s v="0016101"/>
    <s v="0016900"/>
    <x v="56"/>
    <m/>
    <n v="800"/>
  </r>
  <r>
    <s v="0016851"/>
    <s v="0016900"/>
    <x v="56"/>
    <m/>
    <n v="50"/>
  </r>
  <r>
    <s v="0618301"/>
    <s v="0618304"/>
    <x v="20"/>
    <s v="Boston"/>
    <n v="4"/>
  </r>
  <r>
    <s v="0618483"/>
    <s v="0618483"/>
    <x v="20"/>
    <s v="Boston"/>
    <n v="1"/>
  </r>
  <r>
    <s v="0667406"/>
    <s v="0667406"/>
    <x v="16"/>
    <s v="Puerto Rico"/>
    <n v="1"/>
  </r>
  <r>
    <s v="0667408"/>
    <s v="0667409"/>
    <x v="16"/>
    <s v="Puerto Rico"/>
    <n v="2"/>
  </r>
  <r>
    <s v="0667705"/>
    <s v="0667705"/>
    <x v="16"/>
    <s v="Puerto Rico"/>
    <n v="1"/>
  </r>
  <r>
    <s v="0668766"/>
    <s v="0668766"/>
    <x v="16"/>
    <s v="Puerto Rico"/>
    <n v="1"/>
  </r>
  <r>
    <s v="0668800"/>
    <s v="0668800"/>
    <x v="16"/>
    <s v="Puerto Rico"/>
    <n v="1"/>
  </r>
  <r>
    <s v="0668988"/>
    <s v="0668988"/>
    <x v="16"/>
    <s v="Puerto Rico"/>
    <n v="1"/>
  </r>
  <r>
    <s v="0669076"/>
    <s v="0669076"/>
    <x v="16"/>
    <s v="Puerto Rico"/>
    <n v="1"/>
  </r>
  <r>
    <s v="0669875"/>
    <s v="0669875"/>
    <x v="16"/>
    <s v="Puerto Rico"/>
    <n v="1"/>
  </r>
  <r>
    <s v="0669945"/>
    <s v="0669949"/>
    <x v="16"/>
    <s v="Puerto Rico"/>
    <n v="5"/>
  </r>
  <r>
    <s v="0670862"/>
    <s v="0670862"/>
    <x v="17"/>
    <s v="Miami"/>
    <n v="1"/>
  </r>
  <r>
    <s v="0747899"/>
    <s v="0747901"/>
    <x v="18"/>
    <s v="Barcelona"/>
    <n v="3"/>
  </r>
  <r>
    <s v="0789310"/>
    <s v="0789310"/>
    <x v="17"/>
    <s v="Miami"/>
    <n v="1"/>
  </r>
  <r>
    <s v="0794730"/>
    <s v="0794731"/>
    <x v="18"/>
    <s v="Barcelona"/>
    <n v="2"/>
  </r>
  <r>
    <s v="0794733"/>
    <s v="0794733"/>
    <x v="18"/>
    <s v="Barcelona"/>
    <n v="1"/>
  </r>
  <r>
    <s v="0821999"/>
    <s v="0822000"/>
    <x v="19"/>
    <s v="Milano"/>
    <n v="2"/>
  </r>
  <r>
    <s v="0822003"/>
    <s v="0822013"/>
    <x v="19"/>
    <s v="Milano"/>
    <n v="11"/>
  </r>
  <r>
    <s v="0822018"/>
    <s v="0822020"/>
    <x v="19"/>
    <s v="Milano"/>
    <n v="3"/>
  </r>
  <r>
    <s v="0822220"/>
    <s v="0822220"/>
    <x v="19"/>
    <s v="Milano"/>
    <n v="1"/>
  </r>
  <r>
    <s v="0822228"/>
    <s v="0822230"/>
    <x v="19"/>
    <s v="Milano"/>
    <n v="3"/>
  </r>
  <r>
    <s v="0822299"/>
    <s v="0822299"/>
    <x v="19"/>
    <s v="Milano"/>
    <n v="1"/>
  </r>
  <r>
    <s v="0825272"/>
    <s v="0825273"/>
    <x v="16"/>
    <s v="Puerto Rico"/>
    <n v="2"/>
  </r>
  <r>
    <s v="0861009"/>
    <s v="0861029"/>
    <x v="16"/>
    <s v="Puerto Rico"/>
    <n v="21"/>
  </r>
  <r>
    <s v="0896442"/>
    <s v="0896442"/>
    <x v="17"/>
    <s v="Miami"/>
    <n v="1"/>
  </r>
  <r>
    <s v="0902951"/>
    <s v="0902952"/>
    <x v="21"/>
    <s v="Hamburgo"/>
    <n v="2"/>
  </r>
  <r>
    <s v="0932584"/>
    <s v="0932584"/>
    <x v="16"/>
    <s v="Puerto Rico"/>
    <n v="1"/>
  </r>
  <r>
    <s v="0993397"/>
    <s v="0993397"/>
    <x v="17"/>
    <s v="Miami"/>
    <n v="1"/>
  </r>
  <r>
    <s v="7374945"/>
    <s v="7381944"/>
    <x v="56"/>
    <m/>
    <n v="7000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3">
  <r>
    <n v="0"/>
    <n v="0"/>
    <x v="0"/>
    <s v="Amberes"/>
    <x v="0"/>
    <n v="0"/>
  </r>
  <r>
    <n v="0"/>
    <n v="0"/>
    <x v="1"/>
    <s v="Argentina"/>
    <x v="0"/>
    <n v="0"/>
  </r>
  <r>
    <n v="0"/>
    <n v="0"/>
    <x v="2"/>
    <s v="Aruba"/>
    <x v="0"/>
    <n v="0"/>
  </r>
  <r>
    <n v="0"/>
    <n v="0"/>
    <x v="3"/>
    <s v="Chicago"/>
    <x v="0"/>
    <n v="0"/>
  </r>
  <r>
    <n v="0"/>
    <n v="0"/>
    <x v="4"/>
    <s v="Colombia"/>
    <x v="0"/>
    <n v="0"/>
  </r>
  <r>
    <n v="0"/>
    <n v="0"/>
    <x v="5"/>
    <s v="Curazao"/>
    <x v="0"/>
    <n v="0"/>
  </r>
  <r>
    <n v="0"/>
    <n v="0"/>
    <x v="6"/>
    <s v="Los Angeles"/>
    <x v="0"/>
    <n v="0"/>
  </r>
  <r>
    <n v="0"/>
    <n v="0"/>
    <x v="7"/>
    <s v="Marsella"/>
    <x v="0"/>
    <n v="0"/>
  </r>
  <r>
    <n v="0"/>
    <n v="0"/>
    <x v="8"/>
    <s v="Mexico"/>
    <x v="0"/>
    <n v="0"/>
  </r>
  <r>
    <n v="0"/>
    <n v="0"/>
    <x v="9"/>
    <s v="Montreal"/>
    <x v="0"/>
    <n v="0"/>
  </r>
  <r>
    <n v="0"/>
    <n v="0"/>
    <x v="10"/>
    <s v="Saint Marteen"/>
    <x v="0"/>
    <n v="0"/>
  </r>
  <r>
    <n v="0"/>
    <n v="0"/>
    <x v="11"/>
    <s v="Toronto"/>
    <x v="0"/>
    <n v="0"/>
  </r>
  <r>
    <n v="0"/>
    <n v="0"/>
    <x v="12"/>
    <s v="Trinidad y Tobago"/>
    <x v="0"/>
    <n v="0"/>
  </r>
  <r>
    <n v="0"/>
    <n v="0"/>
    <x v="13"/>
    <s v="Valencia"/>
    <x v="0"/>
    <n v="0"/>
  </r>
  <r>
    <n v="0"/>
    <n v="0"/>
    <x v="14"/>
    <s v="Washington"/>
    <x v="0"/>
    <n v="0"/>
  </r>
  <r>
    <n v="0"/>
    <n v="0"/>
    <x v="15"/>
    <s v="Zurich"/>
    <x v="0"/>
    <n v="0"/>
  </r>
  <r>
    <n v="1012919"/>
    <n v="1012919"/>
    <x v="16"/>
    <s v="Puerto Rico"/>
    <x v="0"/>
    <n v="1"/>
  </r>
  <r>
    <n v="1052615"/>
    <n v="1052615"/>
    <x v="17"/>
    <s v="Miami"/>
    <x v="0"/>
    <n v="1"/>
  </r>
  <r>
    <n v="1091328"/>
    <n v="1091328"/>
    <x v="16"/>
    <s v="Puerto Rico"/>
    <x v="0"/>
    <n v="1"/>
  </r>
  <r>
    <n v="1113070"/>
    <n v="1113070"/>
    <x v="18"/>
    <s v="Barcelona"/>
    <x v="0"/>
    <n v="1"/>
  </r>
  <r>
    <n v="1113101"/>
    <n v="1113111"/>
    <x v="18"/>
    <s v="Barcelona"/>
    <x v="0"/>
    <n v="11"/>
  </r>
  <r>
    <n v="1133488"/>
    <n v="1133488"/>
    <x v="19"/>
    <s v="Milano"/>
    <x v="0"/>
    <n v="1"/>
  </r>
  <r>
    <n v="1133515"/>
    <n v="1133515"/>
    <x v="19"/>
    <s v="Milano"/>
    <x v="0"/>
    <n v="1"/>
  </r>
  <r>
    <n v="1147059"/>
    <n v="1147066"/>
    <x v="17"/>
    <s v="Miami"/>
    <x v="0"/>
    <n v="8"/>
  </r>
  <r>
    <n v="1156532"/>
    <n v="1156532"/>
    <x v="19"/>
    <s v="Milano"/>
    <x v="0"/>
    <n v="1"/>
  </r>
  <r>
    <n v="1215841"/>
    <n v="1215841"/>
    <x v="20"/>
    <s v="Boston"/>
    <x v="0"/>
    <n v="1"/>
  </r>
  <r>
    <n v="1217111"/>
    <n v="1217112"/>
    <x v="18"/>
    <s v="Barcelona"/>
    <x v="0"/>
    <n v="2"/>
  </r>
  <r>
    <n v="1236700"/>
    <n v="1236703"/>
    <x v="21"/>
    <s v="Hamburgo"/>
    <x v="0"/>
    <n v="4"/>
  </r>
  <r>
    <n v="1240452"/>
    <n v="1240452"/>
    <x v="17"/>
    <s v="Miami"/>
    <x v="0"/>
    <n v="1"/>
  </r>
  <r>
    <n v="1243859"/>
    <n v="1243859"/>
    <x v="19"/>
    <s v="Milano"/>
    <x v="0"/>
    <n v="1"/>
  </r>
  <r>
    <n v="1243860"/>
    <n v="1243860"/>
    <x v="19"/>
    <s v="Milano"/>
    <x v="0"/>
    <n v="1"/>
  </r>
  <r>
    <n v="1276627"/>
    <n v="1276628"/>
    <x v="22"/>
    <s v="Genova"/>
    <x v="0"/>
    <n v="2"/>
  </r>
  <r>
    <n v="1300980"/>
    <n v="1300980"/>
    <x v="21"/>
    <s v="Hamburgo"/>
    <x v="0"/>
    <n v="1"/>
  </r>
  <r>
    <n v="1412571"/>
    <n v="1412590"/>
    <x v="19"/>
    <s v="Milano"/>
    <x v="0"/>
    <n v="20"/>
  </r>
  <r>
    <n v="1412592"/>
    <n v="1412600"/>
    <x v="19"/>
    <s v="Milano"/>
    <x v="0"/>
    <n v="9"/>
  </r>
  <r>
    <n v="1452773"/>
    <n v="1452950"/>
    <x v="19"/>
    <s v="Milano"/>
    <x v="0"/>
    <n v="178"/>
  </r>
  <r>
    <n v="1452972"/>
    <n v="1452976"/>
    <x v="19"/>
    <s v="Milano"/>
    <x v="0"/>
    <n v="5"/>
  </r>
  <r>
    <n v="1455846"/>
    <n v="1455846"/>
    <x v="17"/>
    <s v="Miami"/>
    <x v="0"/>
    <n v="1"/>
  </r>
  <r>
    <n v="1474851"/>
    <n v="1474853"/>
    <x v="19"/>
    <s v="Milano"/>
    <x v="0"/>
    <n v="3"/>
  </r>
  <r>
    <n v="1474890"/>
    <n v="1474895"/>
    <x v="19"/>
    <s v="Milano"/>
    <x v="0"/>
    <n v="6"/>
  </r>
  <r>
    <n v="1475898"/>
    <n v="1475898"/>
    <x v="17"/>
    <s v="Miami"/>
    <x v="0"/>
    <n v="1"/>
  </r>
  <r>
    <n v="1476137"/>
    <n v="1476137"/>
    <x v="21"/>
    <s v="Hamburgo"/>
    <x v="0"/>
    <n v="1"/>
  </r>
  <r>
    <n v="1527182"/>
    <n v="1527182"/>
    <x v="17"/>
    <s v="Miami"/>
    <x v="0"/>
    <n v="1"/>
  </r>
  <r>
    <n v="1546024"/>
    <n v="1546024"/>
    <x v="17"/>
    <s v="Miami"/>
    <x v="0"/>
    <n v="1"/>
  </r>
  <r>
    <n v="1547486"/>
    <n v="1547486"/>
    <x v="16"/>
    <s v="Puerto Rico"/>
    <x v="0"/>
    <n v="1"/>
  </r>
  <r>
    <n v="1585100"/>
    <n v="1585100"/>
    <x v="23"/>
    <s v="Madrid"/>
    <x v="0"/>
    <n v="1"/>
  </r>
  <r>
    <n v="1609045"/>
    <n v="1609045"/>
    <x v="17"/>
    <s v="Miami"/>
    <x v="0"/>
    <n v="1"/>
  </r>
  <r>
    <n v="1609124"/>
    <n v="1609124"/>
    <x v="17"/>
    <s v="Miami"/>
    <x v="0"/>
    <n v="1"/>
  </r>
  <r>
    <n v="1622033"/>
    <n v="1622033"/>
    <x v="23"/>
    <s v="Madrid"/>
    <x v="0"/>
    <n v="1"/>
  </r>
  <r>
    <n v="1679501"/>
    <n v="1679501"/>
    <x v="17"/>
    <s v="Miami"/>
    <x v="0"/>
    <n v="1"/>
  </r>
  <r>
    <n v="1733182"/>
    <n v="1733187"/>
    <x v="17"/>
    <s v="Miami"/>
    <x v="0"/>
    <n v="6"/>
  </r>
  <r>
    <n v="1733274"/>
    <n v="1733274"/>
    <x v="17"/>
    <s v="Miami"/>
    <x v="0"/>
    <n v="1"/>
  </r>
  <r>
    <n v="1733522"/>
    <n v="1733522"/>
    <x v="17"/>
    <s v="Miami"/>
    <x v="0"/>
    <n v="1"/>
  </r>
  <r>
    <n v="1733550"/>
    <n v="1733550"/>
    <x v="17"/>
    <s v="Miami"/>
    <x v="0"/>
    <n v="1"/>
  </r>
  <r>
    <n v="1734413"/>
    <n v="1734413"/>
    <x v="16"/>
    <s v="Puerto Rico"/>
    <x v="0"/>
    <n v="1"/>
  </r>
  <r>
    <n v="1759512"/>
    <n v="1759512"/>
    <x v="23"/>
    <s v="Madrid"/>
    <x v="0"/>
    <n v="1"/>
  </r>
  <r>
    <n v="1768015"/>
    <n v="1768015"/>
    <x v="17"/>
    <s v="Miami"/>
    <x v="0"/>
    <n v="1"/>
  </r>
  <r>
    <n v="1786739"/>
    <n v="1786739"/>
    <x v="22"/>
    <s v="Genova"/>
    <x v="0"/>
    <n v="1"/>
  </r>
  <r>
    <n v="1808816"/>
    <n v="1808816"/>
    <x v="21"/>
    <s v="Hamburgo"/>
    <x v="0"/>
    <n v="1"/>
  </r>
  <r>
    <n v="1841441"/>
    <n v="1841441"/>
    <x v="21"/>
    <s v="Hamburgo"/>
    <x v="0"/>
    <n v="1"/>
  </r>
  <r>
    <n v="1842855"/>
    <n v="1842855"/>
    <x v="17"/>
    <s v="Miami"/>
    <x v="0"/>
    <n v="1"/>
  </r>
  <r>
    <n v="1842909"/>
    <n v="1842909"/>
    <x v="17"/>
    <s v="Miami"/>
    <x v="0"/>
    <n v="1"/>
  </r>
  <r>
    <n v="1935190"/>
    <n v="1935190"/>
    <x v="20"/>
    <s v="Boston"/>
    <x v="0"/>
    <n v="1"/>
  </r>
  <r>
    <n v="1976775"/>
    <n v="1976775"/>
    <x v="17"/>
    <s v="Miami"/>
    <x v="0"/>
    <n v="1"/>
  </r>
  <r>
    <n v="1976794"/>
    <n v="1976794"/>
    <x v="17"/>
    <s v="Miami"/>
    <x v="0"/>
    <n v="1"/>
  </r>
  <r>
    <n v="1976799"/>
    <n v="1976799"/>
    <x v="17"/>
    <s v="Miami"/>
    <x v="0"/>
    <n v="1"/>
  </r>
  <r>
    <n v="1976832"/>
    <n v="1976832"/>
    <x v="17"/>
    <s v="Miami"/>
    <x v="0"/>
    <n v="1"/>
  </r>
  <r>
    <n v="1976897"/>
    <n v="1976897"/>
    <x v="17"/>
    <s v="Miami"/>
    <x v="0"/>
    <n v="1"/>
  </r>
  <r>
    <n v="1977248"/>
    <n v="1977250"/>
    <x v="23"/>
    <s v="Madrid"/>
    <x v="0"/>
    <n v="3"/>
  </r>
  <r>
    <n v="1977278"/>
    <n v="1977278"/>
    <x v="23"/>
    <s v="Madrid"/>
    <x v="0"/>
    <n v="1"/>
  </r>
  <r>
    <n v="1987325"/>
    <n v="1987325"/>
    <x v="17"/>
    <s v="Miami"/>
    <x v="0"/>
    <n v="1"/>
  </r>
  <r>
    <n v="1987462"/>
    <n v="1987462"/>
    <x v="17"/>
    <s v="Miami"/>
    <x v="0"/>
    <n v="1"/>
  </r>
  <r>
    <n v="2005514"/>
    <n v="2005514"/>
    <x v="22"/>
    <s v="Genova"/>
    <x v="0"/>
    <n v="1"/>
  </r>
  <r>
    <n v="2034469"/>
    <n v="2034469"/>
    <x v="17"/>
    <s v="Miami"/>
    <x v="0"/>
    <n v="1"/>
  </r>
  <r>
    <n v="2053973"/>
    <n v="2053973"/>
    <x v="20"/>
    <s v="Boston"/>
    <x v="0"/>
    <n v="1"/>
  </r>
  <r>
    <n v="2084770"/>
    <n v="2084771"/>
    <x v="22"/>
    <s v="Genova"/>
    <x v="0"/>
    <n v="2"/>
  </r>
  <r>
    <n v="2084775"/>
    <n v="2084775"/>
    <x v="22"/>
    <s v="Genova"/>
    <x v="0"/>
    <n v="1"/>
  </r>
  <r>
    <n v="2111964"/>
    <n v="2111964"/>
    <x v="17"/>
    <s v="Miami"/>
    <x v="0"/>
    <n v="1"/>
  </r>
  <r>
    <n v="2130849"/>
    <n v="2130849"/>
    <x v="22"/>
    <s v="Genova"/>
    <x v="0"/>
    <n v="1"/>
  </r>
  <r>
    <n v="2130889"/>
    <n v="2130889"/>
    <x v="22"/>
    <s v="Genova"/>
    <x v="0"/>
    <n v="1"/>
  </r>
  <r>
    <n v="2165257"/>
    <n v="2165258"/>
    <x v="16"/>
    <s v="Puerto Rico"/>
    <x v="0"/>
    <n v="2"/>
  </r>
  <r>
    <n v="2165260"/>
    <n v="2165261"/>
    <x v="16"/>
    <s v="Puerto Rico"/>
    <x v="0"/>
    <n v="2"/>
  </r>
  <r>
    <n v="2192433"/>
    <n v="2192433"/>
    <x v="19"/>
    <s v="Milano"/>
    <x v="0"/>
    <n v="1"/>
  </r>
  <r>
    <n v="2224760"/>
    <n v="2224760"/>
    <x v="23"/>
    <s v="Madrid"/>
    <x v="0"/>
    <n v="1"/>
  </r>
  <r>
    <n v="2240953"/>
    <n v="2240953"/>
    <x v="19"/>
    <s v="Milano"/>
    <x v="0"/>
    <n v="1"/>
  </r>
  <r>
    <n v="2241085"/>
    <n v="2241085"/>
    <x v="16"/>
    <s v="Puerto Rico"/>
    <x v="0"/>
    <n v="1"/>
  </r>
  <r>
    <n v="2275610"/>
    <n v="2275610"/>
    <x v="17"/>
    <s v="Miami"/>
    <x v="0"/>
    <n v="1"/>
  </r>
  <r>
    <n v="2275832"/>
    <n v="2275832"/>
    <x v="17"/>
    <s v="Miami"/>
    <x v="0"/>
    <n v="1"/>
  </r>
  <r>
    <n v="2313336"/>
    <n v="2313336"/>
    <x v="17"/>
    <s v="Miami"/>
    <x v="0"/>
    <n v="1"/>
  </r>
  <r>
    <n v="2313551"/>
    <n v="2313551"/>
    <x v="17"/>
    <s v="Miami"/>
    <x v="0"/>
    <n v="1"/>
  </r>
  <r>
    <n v="2345953"/>
    <n v="2345953"/>
    <x v="17"/>
    <s v="Miami"/>
    <x v="0"/>
    <n v="1"/>
  </r>
  <r>
    <n v="2377027"/>
    <n v="2377027"/>
    <x v="22"/>
    <s v="Genova"/>
    <x v="0"/>
    <n v="1"/>
  </r>
  <r>
    <n v="2377058"/>
    <n v="2377058"/>
    <x v="22"/>
    <s v="Genova"/>
    <x v="0"/>
    <n v="1"/>
  </r>
  <r>
    <n v="2377062"/>
    <n v="2377062"/>
    <x v="22"/>
    <s v="Genova"/>
    <x v="0"/>
    <n v="1"/>
  </r>
  <r>
    <n v="2377123"/>
    <n v="2377123"/>
    <x v="22"/>
    <s v="Genova"/>
    <x v="0"/>
    <n v="1"/>
  </r>
  <r>
    <n v="2404426"/>
    <n v="2404426"/>
    <x v="17"/>
    <s v="Miami"/>
    <x v="0"/>
    <n v="1"/>
  </r>
  <r>
    <n v="2475469"/>
    <n v="2475472"/>
    <x v="16"/>
    <s v="Puerto Rico"/>
    <x v="0"/>
    <n v="4"/>
  </r>
  <r>
    <n v="2493601"/>
    <n v="2493700"/>
    <x v="20"/>
    <s v="Boston"/>
    <x v="0"/>
    <n v="100"/>
  </r>
  <r>
    <n v="2505265"/>
    <n v="2505265"/>
    <x v="17"/>
    <s v="Miami"/>
    <x v="0"/>
    <n v="1"/>
  </r>
  <r>
    <n v="2604971"/>
    <n v="2604975"/>
    <x v="23"/>
    <s v="Madrid"/>
    <x v="0"/>
    <n v="5"/>
  </r>
  <r>
    <n v="2605116"/>
    <n v="2605116"/>
    <x v="23"/>
    <s v="Madrid"/>
    <x v="0"/>
    <n v="1"/>
  </r>
  <r>
    <n v="2605349"/>
    <n v="2605351"/>
    <x v="23"/>
    <s v="Madrid"/>
    <x v="0"/>
    <n v="3"/>
  </r>
  <r>
    <n v="2724795"/>
    <n v="2724796"/>
    <x v="24"/>
    <s v="New York"/>
    <x v="0"/>
    <n v="2"/>
  </r>
  <r>
    <n v="3214902"/>
    <n v="3214903"/>
    <x v="24"/>
    <s v="New York"/>
    <x v="0"/>
    <n v="2"/>
  </r>
  <r>
    <n v="3228402"/>
    <n v="3228411"/>
    <x v="23"/>
    <s v="Madrid"/>
    <x v="0"/>
    <n v="10"/>
  </r>
  <r>
    <n v="3658869"/>
    <n v="3658869"/>
    <x v="17"/>
    <s v="Miami"/>
    <x v="0"/>
    <n v="1"/>
  </r>
  <r>
    <n v="3747268"/>
    <n v="3747268"/>
    <x v="25"/>
    <m/>
    <x v="1"/>
    <n v="1"/>
  </r>
  <r>
    <n v="3747272"/>
    <n v="3747272"/>
    <x v="25"/>
    <m/>
    <x v="1"/>
    <n v="1"/>
  </r>
  <r>
    <n v="3766324"/>
    <n v="3766324"/>
    <x v="26"/>
    <m/>
    <x v="1"/>
    <n v="1"/>
  </r>
  <r>
    <n v="3766404"/>
    <n v="3766404"/>
    <x v="26"/>
    <m/>
    <x v="1"/>
    <n v="1"/>
  </r>
  <r>
    <n v="3766421"/>
    <n v="3766421"/>
    <x v="26"/>
    <m/>
    <x v="1"/>
    <n v="1"/>
  </r>
  <r>
    <n v="3766451"/>
    <n v="3766451"/>
    <x v="26"/>
    <m/>
    <x v="1"/>
    <n v="1"/>
  </r>
  <r>
    <n v="3766544"/>
    <n v="3766544"/>
    <x v="26"/>
    <m/>
    <x v="1"/>
    <n v="1"/>
  </r>
  <r>
    <n v="3766616"/>
    <n v="3766616"/>
    <x v="26"/>
    <m/>
    <x v="1"/>
    <n v="1"/>
  </r>
  <r>
    <n v="3766622"/>
    <n v="3766622"/>
    <x v="26"/>
    <m/>
    <x v="1"/>
    <n v="1"/>
  </r>
  <r>
    <n v="3766668"/>
    <n v="3766668"/>
    <x v="26"/>
    <m/>
    <x v="1"/>
    <n v="1"/>
  </r>
  <r>
    <n v="3775744"/>
    <n v="3775744"/>
    <x v="17"/>
    <s v="Miami"/>
    <x v="0"/>
    <n v="1"/>
  </r>
  <r>
    <n v="3782355"/>
    <n v="3782355"/>
    <x v="27"/>
    <m/>
    <x v="1"/>
    <n v="1"/>
  </r>
  <r>
    <n v="3782369"/>
    <n v="3782369"/>
    <x v="27"/>
    <m/>
    <x v="1"/>
    <n v="1"/>
  </r>
  <r>
    <n v="3782549"/>
    <n v="3782549"/>
    <x v="27"/>
    <m/>
    <x v="1"/>
    <n v="1"/>
  </r>
  <r>
    <n v="3809284"/>
    <n v="3809293"/>
    <x v="28"/>
    <m/>
    <x v="1"/>
    <n v="10"/>
  </r>
  <r>
    <n v="3809298"/>
    <n v="3809303"/>
    <x v="28"/>
    <m/>
    <x v="1"/>
    <n v="6"/>
  </r>
  <r>
    <n v="3809417"/>
    <n v="3809417"/>
    <x v="28"/>
    <m/>
    <x v="1"/>
    <n v="1"/>
  </r>
  <r>
    <n v="3998375"/>
    <n v="3998375"/>
    <x v="25"/>
    <m/>
    <x v="1"/>
    <n v="1"/>
  </r>
  <r>
    <n v="3998384"/>
    <n v="3998384"/>
    <x v="25"/>
    <m/>
    <x v="1"/>
    <n v="1"/>
  </r>
  <r>
    <n v="4013189"/>
    <n v="4013198"/>
    <x v="24"/>
    <s v="New York"/>
    <x v="0"/>
    <n v="10"/>
  </r>
  <r>
    <n v="4024643"/>
    <n v="4024643"/>
    <x v="25"/>
    <m/>
    <x v="1"/>
    <n v="1"/>
  </r>
  <r>
    <n v="4364034"/>
    <n v="4364183"/>
    <x v="21"/>
    <s v="Hamburgo"/>
    <x v="0"/>
    <n v="150"/>
  </r>
  <r>
    <n v="4519268"/>
    <n v="4519268"/>
    <x v="18"/>
    <s v="Barcelona"/>
    <x v="0"/>
    <n v="1"/>
  </r>
  <r>
    <n v="4870778"/>
    <n v="4870778"/>
    <x v="21"/>
    <s v="Hamburgo"/>
    <x v="0"/>
    <n v="1"/>
  </r>
  <r>
    <n v="4870779"/>
    <n v="4870779"/>
    <x v="21"/>
    <s v="Hamburgo"/>
    <x v="0"/>
    <n v="1"/>
  </r>
  <r>
    <n v="4870780"/>
    <n v="4870780"/>
    <x v="21"/>
    <s v="Hamburgo"/>
    <x v="0"/>
    <n v="1"/>
  </r>
  <r>
    <n v="4870781"/>
    <n v="4870781"/>
    <x v="21"/>
    <s v="Hamburgo"/>
    <x v="0"/>
    <n v="1"/>
  </r>
  <r>
    <n v="4870782"/>
    <n v="4870782"/>
    <x v="21"/>
    <s v="Hamburgo"/>
    <x v="0"/>
    <n v="1"/>
  </r>
  <r>
    <n v="4870788"/>
    <n v="4870791"/>
    <x v="21"/>
    <s v="Hamburgo"/>
    <x v="0"/>
    <n v="4"/>
  </r>
  <r>
    <n v="4870793"/>
    <n v="4870796"/>
    <x v="21"/>
    <s v="Hamburgo"/>
    <x v="0"/>
    <n v="4"/>
  </r>
  <r>
    <n v="4870799"/>
    <n v="4870800"/>
    <x v="21"/>
    <s v="Hamburgo"/>
    <x v="0"/>
    <n v="2"/>
  </r>
  <r>
    <n v="4870802"/>
    <n v="4870803"/>
    <x v="21"/>
    <s v="Hamburgo"/>
    <x v="0"/>
    <n v="2"/>
  </r>
  <r>
    <n v="4870805"/>
    <n v="4870806"/>
    <x v="21"/>
    <s v="Hamburgo"/>
    <x v="0"/>
    <n v="2"/>
  </r>
  <r>
    <n v="4870808"/>
    <n v="4870833"/>
    <x v="21"/>
    <s v="Hamburgo"/>
    <x v="0"/>
    <n v="26"/>
  </r>
  <r>
    <n v="4870835"/>
    <n v="4870837"/>
    <x v="21"/>
    <s v="Hamburgo"/>
    <x v="0"/>
    <n v="3"/>
  </r>
  <r>
    <n v="4870839"/>
    <n v="4870855"/>
    <x v="21"/>
    <s v="Hamburgo"/>
    <x v="0"/>
    <n v="17"/>
  </r>
  <r>
    <n v="4870857"/>
    <n v="4870868"/>
    <x v="21"/>
    <s v="Hamburgo"/>
    <x v="0"/>
    <n v="12"/>
  </r>
  <r>
    <n v="4902026"/>
    <n v="4902100"/>
    <x v="24"/>
    <s v="New York"/>
    <x v="0"/>
    <n v="75"/>
  </r>
  <r>
    <n v="5430589"/>
    <n v="5430589"/>
    <x v="29"/>
    <m/>
    <x v="1"/>
    <n v="1"/>
  </r>
  <r>
    <n v="5430590"/>
    <n v="5430590"/>
    <x v="29"/>
    <m/>
    <x v="1"/>
    <n v="1"/>
  </r>
  <r>
    <n v="5495065"/>
    <n v="5495065"/>
    <x v="29"/>
    <m/>
    <x v="1"/>
    <n v="1"/>
  </r>
  <r>
    <n v="5495068"/>
    <n v="5495068"/>
    <x v="29"/>
    <m/>
    <x v="1"/>
    <n v="1"/>
  </r>
  <r>
    <n v="5515959"/>
    <n v="5515959"/>
    <x v="29"/>
    <m/>
    <x v="1"/>
    <n v="1"/>
  </r>
  <r>
    <n v="5525987"/>
    <n v="5525988"/>
    <x v="25"/>
    <m/>
    <x v="1"/>
    <n v="2"/>
  </r>
  <r>
    <n v="5550010"/>
    <n v="5550010"/>
    <x v="30"/>
    <m/>
    <x v="1"/>
    <n v="1"/>
  </r>
  <r>
    <n v="5550020"/>
    <n v="5550021"/>
    <x v="30"/>
    <m/>
    <x v="1"/>
    <n v="2"/>
  </r>
  <r>
    <n v="5550024"/>
    <n v="5550024"/>
    <x v="30"/>
    <m/>
    <x v="1"/>
    <n v="1"/>
  </r>
  <r>
    <n v="5550052"/>
    <n v="5550053"/>
    <x v="30"/>
    <m/>
    <x v="1"/>
    <n v="2"/>
  </r>
  <r>
    <n v="5550069"/>
    <n v="5550069"/>
    <x v="30"/>
    <m/>
    <x v="1"/>
    <n v="1"/>
  </r>
  <r>
    <n v="5574549"/>
    <n v="5574549"/>
    <x v="25"/>
    <m/>
    <x v="1"/>
    <n v="1"/>
  </r>
  <r>
    <n v="5697235"/>
    <n v="5697235"/>
    <x v="23"/>
    <s v="Madrid"/>
    <x v="0"/>
    <n v="1"/>
  </r>
  <r>
    <n v="5776392"/>
    <n v="5776400"/>
    <x v="31"/>
    <s v="Roma"/>
    <x v="0"/>
    <n v="9"/>
  </r>
  <r>
    <n v="5885282"/>
    <n v="5885298"/>
    <x v="21"/>
    <s v="Hamburgo"/>
    <x v="0"/>
    <n v="17"/>
  </r>
  <r>
    <n v="5946968"/>
    <n v="5946968"/>
    <x v="22"/>
    <s v="Genova"/>
    <x v="0"/>
    <n v="1"/>
  </r>
  <r>
    <n v="5999331"/>
    <n v="5999332"/>
    <x v="24"/>
    <s v="New York"/>
    <x v="0"/>
    <n v="2"/>
  </r>
  <r>
    <n v="5999334"/>
    <n v="5999334"/>
    <x v="24"/>
    <s v="New York"/>
    <x v="0"/>
    <n v="1"/>
  </r>
  <r>
    <n v="5999336"/>
    <n v="5999339"/>
    <x v="24"/>
    <s v="New York"/>
    <x v="0"/>
    <n v="4"/>
  </r>
  <r>
    <n v="6206441"/>
    <n v="6206460"/>
    <x v="24"/>
    <s v="New York"/>
    <x v="0"/>
    <n v="20"/>
  </r>
  <r>
    <n v="6206561"/>
    <n v="6206580"/>
    <x v="24"/>
    <s v="New York"/>
    <x v="0"/>
    <n v="20"/>
  </r>
  <r>
    <n v="6231916"/>
    <n v="6231916"/>
    <x v="25"/>
    <m/>
    <x v="1"/>
    <n v="1"/>
  </r>
  <r>
    <n v="6405312"/>
    <n v="6405312"/>
    <x v="24"/>
    <s v="New York"/>
    <x v="0"/>
    <n v="1"/>
  </r>
  <r>
    <n v="6405315"/>
    <n v="6405315"/>
    <x v="24"/>
    <s v="New York"/>
    <x v="0"/>
    <n v="1"/>
  </r>
  <r>
    <n v="6409031"/>
    <n v="6409031"/>
    <x v="24"/>
    <s v="New York"/>
    <x v="0"/>
    <n v="1"/>
  </r>
  <r>
    <n v="6409033"/>
    <n v="6409033"/>
    <x v="24"/>
    <s v="New York"/>
    <x v="0"/>
    <n v="1"/>
  </r>
  <r>
    <n v="6449040"/>
    <n v="6449040"/>
    <x v="24"/>
    <s v="New York"/>
    <x v="0"/>
    <n v="1"/>
  </r>
  <r>
    <n v="6734983"/>
    <n v="6734983"/>
    <x v="25"/>
    <m/>
    <x v="1"/>
    <n v="1"/>
  </r>
  <r>
    <n v="6843610"/>
    <n v="6843610"/>
    <x v="32"/>
    <m/>
    <x v="1"/>
    <n v="1"/>
  </r>
  <r>
    <n v="6900548"/>
    <n v="6900550"/>
    <x v="33"/>
    <s v="Guadalupe"/>
    <x v="0"/>
    <n v="3"/>
  </r>
  <r>
    <n v="7110797"/>
    <n v="7110797"/>
    <x v="34"/>
    <m/>
    <x v="1"/>
    <n v="1"/>
  </r>
  <r>
    <n v="7161601"/>
    <n v="7161846"/>
    <x v="17"/>
    <s v="Miami"/>
    <x v="0"/>
    <n v="246"/>
  </r>
  <r>
    <n v="7161848"/>
    <n v="7161901"/>
    <x v="17"/>
    <s v="Miami"/>
    <x v="0"/>
    <n v="54"/>
  </r>
  <r>
    <n v="7161903"/>
    <n v="7161963"/>
    <x v="17"/>
    <s v="Miami"/>
    <x v="0"/>
    <n v="61"/>
  </r>
  <r>
    <n v="7161965"/>
    <n v="7162583"/>
    <x v="17"/>
    <s v="Miami"/>
    <x v="0"/>
    <n v="619"/>
  </r>
  <r>
    <n v="7162585"/>
    <n v="7162601"/>
    <x v="17"/>
    <s v="Miami"/>
    <x v="0"/>
    <n v="17"/>
  </r>
  <r>
    <n v="7162603"/>
    <n v="7162658"/>
    <x v="17"/>
    <s v="Miami"/>
    <x v="0"/>
    <n v="56"/>
  </r>
  <r>
    <n v="7162661"/>
    <n v="7162673"/>
    <x v="17"/>
    <s v="Miami"/>
    <x v="0"/>
    <n v="13"/>
  </r>
  <r>
    <n v="7162676"/>
    <n v="7162677"/>
    <x v="17"/>
    <s v="Miami"/>
    <x v="0"/>
    <n v="2"/>
  </r>
  <r>
    <n v="7162679"/>
    <n v="7162681"/>
    <x v="17"/>
    <s v="Miami"/>
    <x v="0"/>
    <n v="3"/>
  </r>
  <r>
    <n v="7162683"/>
    <n v="7162697"/>
    <x v="17"/>
    <s v="Miami"/>
    <x v="0"/>
    <n v="15"/>
  </r>
  <r>
    <n v="7162699"/>
    <n v="7162757"/>
    <x v="17"/>
    <s v="Miami"/>
    <x v="0"/>
    <n v="59"/>
  </r>
  <r>
    <n v="7162759"/>
    <n v="7162764"/>
    <x v="17"/>
    <s v="Miami"/>
    <x v="0"/>
    <n v="6"/>
  </r>
  <r>
    <n v="7162766"/>
    <n v="7162777"/>
    <x v="17"/>
    <s v="Miami"/>
    <x v="0"/>
    <n v="12"/>
  </r>
  <r>
    <n v="7322383"/>
    <n v="7322411"/>
    <x v="33"/>
    <s v="Guadalupe"/>
    <x v="0"/>
    <n v="29"/>
  </r>
  <r>
    <n v="7383097"/>
    <n v="7383097"/>
    <x v="21"/>
    <s v="Hamburgo"/>
    <x v="0"/>
    <n v="1"/>
  </r>
  <r>
    <n v="7383493"/>
    <n v="7383530"/>
    <x v="33"/>
    <s v="Guadalupe"/>
    <x v="0"/>
    <n v="38"/>
  </r>
  <r>
    <n v="7421520"/>
    <n v="7421520"/>
    <x v="18"/>
    <s v="Barcelona"/>
    <x v="0"/>
    <n v="1"/>
  </r>
  <r>
    <n v="7452931"/>
    <n v="7452950"/>
    <x v="33"/>
    <s v="Guadalupe"/>
    <x v="0"/>
    <n v="20"/>
  </r>
  <r>
    <n v="7465839"/>
    <n v="7465840"/>
    <x v="35"/>
    <m/>
    <x v="1"/>
    <n v="2"/>
  </r>
  <r>
    <n v="7480531"/>
    <n v="7480550"/>
    <x v="33"/>
    <s v="Guadalupe"/>
    <x v="0"/>
    <n v="20"/>
  </r>
  <r>
    <n v="7655930"/>
    <n v="7655930"/>
    <x v="24"/>
    <s v="New York"/>
    <x v="0"/>
    <n v="1"/>
  </r>
  <r>
    <n v="7655946"/>
    <n v="7655948"/>
    <x v="24"/>
    <s v="New York"/>
    <x v="0"/>
    <n v="3"/>
  </r>
  <r>
    <n v="7659707"/>
    <n v="7659707"/>
    <x v="25"/>
    <m/>
    <x v="1"/>
    <n v="1"/>
  </r>
  <r>
    <n v="7713271"/>
    <n v="7713272"/>
    <x v="25"/>
    <m/>
    <x v="1"/>
    <n v="2"/>
  </r>
  <r>
    <n v="7713417"/>
    <n v="7713419"/>
    <x v="24"/>
    <s v="New York"/>
    <x v="0"/>
    <n v="3"/>
  </r>
  <r>
    <n v="7715401"/>
    <n v="7715403"/>
    <x v="24"/>
    <s v="New York"/>
    <x v="0"/>
    <n v="3"/>
  </r>
  <r>
    <n v="7715406"/>
    <n v="7715410"/>
    <x v="24"/>
    <s v="New York"/>
    <x v="0"/>
    <n v="5"/>
  </r>
  <r>
    <n v="7715421"/>
    <n v="7715427"/>
    <x v="24"/>
    <s v="New York"/>
    <x v="0"/>
    <n v="7"/>
  </r>
  <r>
    <n v="7715429"/>
    <n v="7715431"/>
    <x v="24"/>
    <s v="New York"/>
    <x v="0"/>
    <n v="3"/>
  </r>
  <r>
    <n v="7738722"/>
    <n v="7738725"/>
    <x v="20"/>
    <s v="Boston"/>
    <x v="0"/>
    <n v="4"/>
  </r>
  <r>
    <n v="7756799"/>
    <n v="7756799"/>
    <x v="36"/>
    <s v="Panama"/>
    <x v="0"/>
    <n v="1"/>
  </r>
  <r>
    <n v="7788876"/>
    <n v="7788880"/>
    <x v="29"/>
    <m/>
    <x v="1"/>
    <n v="5"/>
  </r>
  <r>
    <n v="7922431"/>
    <n v="7922431"/>
    <x v="24"/>
    <s v="New York"/>
    <x v="0"/>
    <n v="1"/>
  </r>
  <r>
    <n v="7922436"/>
    <n v="7922436"/>
    <x v="24"/>
    <s v="New York"/>
    <x v="0"/>
    <n v="1"/>
  </r>
  <r>
    <n v="7922440"/>
    <n v="7922440"/>
    <x v="24"/>
    <s v="New York"/>
    <x v="0"/>
    <n v="1"/>
  </r>
  <r>
    <n v="8007079"/>
    <n v="8007079"/>
    <x v="25"/>
    <m/>
    <x v="1"/>
    <n v="1"/>
  </r>
  <r>
    <n v="8172051"/>
    <n v="8172080"/>
    <x v="24"/>
    <s v="New York"/>
    <x v="0"/>
    <n v="30"/>
  </r>
  <r>
    <n v="8226320"/>
    <n v="8226320"/>
    <x v="20"/>
    <s v="Boston"/>
    <x v="0"/>
    <n v="1"/>
  </r>
  <r>
    <n v="8403045"/>
    <n v="8403054"/>
    <x v="37"/>
    <s v="Amsterdam"/>
    <x v="0"/>
    <n v="10"/>
  </r>
  <r>
    <n v="8425440"/>
    <n v="8425491"/>
    <x v="37"/>
    <s v="Amsterdam"/>
    <x v="0"/>
    <n v="52"/>
  </r>
  <r>
    <n v="8546715"/>
    <n v="8546737"/>
    <x v="17"/>
    <s v="Miami"/>
    <x v="0"/>
    <n v="23"/>
  </r>
  <r>
    <n v="8579575"/>
    <n v="8579575"/>
    <x v="30"/>
    <m/>
    <x v="1"/>
    <n v="1"/>
  </r>
  <r>
    <n v="8586042"/>
    <n v="8586059"/>
    <x v="37"/>
    <s v="Amsterdam"/>
    <x v="0"/>
    <n v="18"/>
  </r>
  <r>
    <n v="8611041"/>
    <n v="8611041"/>
    <x v="24"/>
    <s v="New York"/>
    <x v="0"/>
    <n v="1"/>
  </r>
  <r>
    <n v="8611043"/>
    <n v="8611043"/>
    <x v="24"/>
    <s v="New York"/>
    <x v="0"/>
    <n v="1"/>
  </r>
  <r>
    <n v="8611050"/>
    <n v="8611050"/>
    <x v="24"/>
    <s v="New York"/>
    <x v="0"/>
    <n v="1"/>
  </r>
  <r>
    <n v="8611063"/>
    <n v="8611063"/>
    <x v="24"/>
    <s v="New York"/>
    <x v="0"/>
    <n v="1"/>
  </r>
  <r>
    <n v="8611066"/>
    <n v="8611066"/>
    <x v="24"/>
    <s v="New York"/>
    <x v="0"/>
    <n v="1"/>
  </r>
  <r>
    <n v="8611069"/>
    <n v="8611080"/>
    <x v="24"/>
    <s v="New York"/>
    <x v="0"/>
    <n v="12"/>
  </r>
  <r>
    <n v="8611101"/>
    <n v="8611123"/>
    <x v="24"/>
    <s v="New York"/>
    <x v="0"/>
    <n v="23"/>
  </r>
  <r>
    <n v="8611141"/>
    <n v="8611157"/>
    <x v="24"/>
    <s v="New York"/>
    <x v="0"/>
    <n v="17"/>
  </r>
  <r>
    <n v="8611161"/>
    <n v="8611161"/>
    <x v="24"/>
    <s v="New York"/>
    <x v="0"/>
    <n v="1"/>
  </r>
  <r>
    <n v="8611182"/>
    <n v="8611183"/>
    <x v="24"/>
    <s v="New York"/>
    <x v="0"/>
    <n v="2"/>
  </r>
  <r>
    <n v="8611309"/>
    <n v="8611310"/>
    <x v="24"/>
    <s v="New York"/>
    <x v="0"/>
    <n v="2"/>
  </r>
  <r>
    <n v="8611312"/>
    <n v="8611312"/>
    <x v="24"/>
    <s v="New York"/>
    <x v="0"/>
    <n v="1"/>
  </r>
  <r>
    <n v="8611404"/>
    <n v="8611404"/>
    <x v="24"/>
    <s v="New York"/>
    <x v="0"/>
    <n v="1"/>
  </r>
  <r>
    <n v="8611410"/>
    <n v="8611410"/>
    <x v="24"/>
    <s v="New York"/>
    <x v="0"/>
    <n v="1"/>
  </r>
  <r>
    <n v="8611412"/>
    <n v="8611412"/>
    <x v="24"/>
    <s v="New York"/>
    <x v="0"/>
    <n v="1"/>
  </r>
  <r>
    <n v="8611414"/>
    <n v="8611417"/>
    <x v="24"/>
    <s v="New York"/>
    <x v="0"/>
    <n v="4"/>
  </r>
  <r>
    <n v="8611419"/>
    <n v="8611420"/>
    <x v="24"/>
    <s v="New York"/>
    <x v="0"/>
    <n v="2"/>
  </r>
  <r>
    <n v="8611423"/>
    <n v="8611423"/>
    <x v="24"/>
    <s v="New York"/>
    <x v="0"/>
    <n v="1"/>
  </r>
  <r>
    <n v="8611428"/>
    <n v="8611428"/>
    <x v="24"/>
    <s v="New York"/>
    <x v="0"/>
    <n v="1"/>
  </r>
  <r>
    <n v="8611431"/>
    <n v="8611431"/>
    <x v="24"/>
    <s v="New York"/>
    <x v="0"/>
    <n v="1"/>
  </r>
  <r>
    <n v="8611436"/>
    <n v="8611437"/>
    <x v="24"/>
    <s v="New York"/>
    <x v="0"/>
    <n v="2"/>
  </r>
  <r>
    <n v="8611642"/>
    <n v="8611642"/>
    <x v="24"/>
    <s v="New York"/>
    <x v="0"/>
    <n v="1"/>
  </r>
  <r>
    <n v="8611661"/>
    <n v="8611661"/>
    <x v="24"/>
    <s v="New York"/>
    <x v="0"/>
    <n v="1"/>
  </r>
  <r>
    <n v="8611979"/>
    <n v="8611980"/>
    <x v="24"/>
    <s v="New York"/>
    <x v="0"/>
    <n v="2"/>
  </r>
  <r>
    <n v="8611989"/>
    <n v="8611990"/>
    <x v="24"/>
    <s v="New York"/>
    <x v="0"/>
    <n v="2"/>
  </r>
  <r>
    <n v="8612068"/>
    <n v="8612070"/>
    <x v="24"/>
    <s v="New York"/>
    <x v="0"/>
    <n v="3"/>
  </r>
  <r>
    <n v="8645033"/>
    <n v="8645046"/>
    <x v="37"/>
    <s v="Amsterdam"/>
    <x v="0"/>
    <n v="14"/>
  </r>
  <r>
    <n v="8739594"/>
    <n v="8740261"/>
    <x v="17"/>
    <s v="Miami"/>
    <x v="0"/>
    <n v="668"/>
  </r>
  <r>
    <n v="8752811"/>
    <n v="8752842"/>
    <x v="37"/>
    <s v="Amsterdam"/>
    <x v="0"/>
    <n v="32"/>
  </r>
  <r>
    <n v="8780012"/>
    <n v="8780365"/>
    <x v="17"/>
    <s v="Miami"/>
    <x v="0"/>
    <n v="354"/>
  </r>
  <r>
    <n v="8808540"/>
    <n v="8808850"/>
    <x v="17"/>
    <s v="Miami"/>
    <x v="0"/>
    <n v="311"/>
  </r>
  <r>
    <n v="8817556"/>
    <n v="8817580"/>
    <x v="37"/>
    <s v="Amsterdam"/>
    <x v="0"/>
    <n v="25"/>
  </r>
  <r>
    <n v="8859020"/>
    <n v="8859307"/>
    <x v="17"/>
    <s v="Miami"/>
    <x v="0"/>
    <n v="288"/>
  </r>
  <r>
    <n v="8859643"/>
    <n v="8859665"/>
    <x v="37"/>
    <s v="Amsterdam"/>
    <x v="0"/>
    <n v="23"/>
  </r>
  <r>
    <n v="8903537"/>
    <n v="8903576"/>
    <x v="21"/>
    <s v="Hamburgo"/>
    <x v="0"/>
    <n v="40"/>
  </r>
  <r>
    <n v="8941544"/>
    <n v="8941562"/>
    <x v="37"/>
    <s v="Amsterdam"/>
    <x v="0"/>
    <n v="19"/>
  </r>
  <r>
    <n v="8955666"/>
    <n v="8955699"/>
    <x v="22"/>
    <s v="Genova"/>
    <x v="0"/>
    <n v="34"/>
  </r>
  <r>
    <n v="8957041"/>
    <n v="8957168"/>
    <x v="22"/>
    <s v="Genova"/>
    <x v="0"/>
    <n v="128"/>
  </r>
  <r>
    <n v="8957481"/>
    <n v="8957520"/>
    <x v="37"/>
    <s v="Amsterdam"/>
    <x v="0"/>
    <n v="40"/>
  </r>
  <r>
    <n v="9004153"/>
    <n v="9004269"/>
    <x v="38"/>
    <s v="Orlando"/>
    <x v="0"/>
    <n v="117"/>
  </r>
  <r>
    <n v="9022245"/>
    <n v="9022260"/>
    <x v="39"/>
    <s v="Exterior"/>
    <x v="0"/>
    <n v="56"/>
  </r>
  <r>
    <n v="9054293"/>
    <n v="9054398"/>
    <x v="36"/>
    <s v="Panama"/>
    <x v="0"/>
    <n v="106"/>
  </r>
  <r>
    <n v="9054558"/>
    <n v="9054862"/>
    <x v="17"/>
    <s v="Miami"/>
    <x v="0"/>
    <n v="305"/>
  </r>
  <r>
    <n v="9086082"/>
    <n v="9086664"/>
    <x v="23"/>
    <s v="Madrid"/>
    <x v="0"/>
    <n v="583"/>
  </r>
  <r>
    <n v="9086845"/>
    <n v="9087047"/>
    <x v="16"/>
    <s v="Puerto Rico"/>
    <x v="0"/>
    <n v="203"/>
  </r>
  <r>
    <n v="9087048"/>
    <n v="9087185"/>
    <x v="22"/>
    <s v="Genova"/>
    <x v="0"/>
    <n v="138"/>
  </r>
  <r>
    <n v="9095847"/>
    <n v="9095847"/>
    <x v="30"/>
    <m/>
    <x v="1"/>
    <n v="1"/>
  </r>
  <r>
    <n v="9118135"/>
    <n v="9118135"/>
    <x v="18"/>
    <s v="Barcelona"/>
    <x v="0"/>
    <n v="1"/>
  </r>
  <r>
    <n v="9118332"/>
    <n v="9118354"/>
    <x v="18"/>
    <s v="Barcelona"/>
    <x v="0"/>
    <n v="23"/>
  </r>
  <r>
    <n v="9119681"/>
    <n v="9120199"/>
    <x v="16"/>
    <s v="Puerto Rico"/>
    <x v="0"/>
    <n v="519"/>
  </r>
  <r>
    <n v="9150799"/>
    <n v="9151317"/>
    <x v="23"/>
    <s v="Madrid"/>
    <x v="0"/>
    <n v="519"/>
  </r>
  <r>
    <n v="9160481"/>
    <n v="9161849"/>
    <x v="38"/>
    <s v="Orlando"/>
    <x v="0"/>
    <n v="1369"/>
  </r>
  <r>
    <n v="9168435"/>
    <n v="9168444"/>
    <x v="37"/>
    <s v="Amsterdam"/>
    <x v="0"/>
    <n v="10"/>
  </r>
  <r>
    <n v="9177512"/>
    <n v="9177795"/>
    <x v="19"/>
    <s v="Milano"/>
    <x v="0"/>
    <n v="284"/>
  </r>
  <r>
    <n v="9177796"/>
    <n v="9177829"/>
    <x v="22"/>
    <s v="Genova"/>
    <x v="0"/>
    <n v="34"/>
  </r>
  <r>
    <n v="9186852"/>
    <n v="9187255"/>
    <x v="16"/>
    <s v="Puerto Rico"/>
    <x v="0"/>
    <n v="404"/>
  </r>
  <r>
    <n v="9199000"/>
    <n v="9199000"/>
    <x v="20"/>
    <s v="Boston"/>
    <x v="0"/>
    <n v="1"/>
  </r>
  <r>
    <n v="9199121"/>
    <n v="9200162"/>
    <x v="20"/>
    <s v="Boston"/>
    <x v="0"/>
    <n v="1042"/>
  </r>
  <r>
    <n v="9200163"/>
    <n v="9200279"/>
    <x v="36"/>
    <s v="Panama"/>
    <x v="0"/>
    <n v="117"/>
  </r>
  <r>
    <n v="9202603"/>
    <n v="9202960"/>
    <x v="18"/>
    <s v="Barcelona"/>
    <x v="0"/>
    <n v="358"/>
  </r>
  <r>
    <n v="9213001"/>
    <n v="9214912"/>
    <x v="24"/>
    <s v="New York"/>
    <x v="0"/>
    <n v="1912"/>
  </r>
  <r>
    <n v="9219003"/>
    <n v="9219003"/>
    <x v="35"/>
    <m/>
    <x v="1"/>
    <n v="1"/>
  </r>
  <r>
    <n v="9222921"/>
    <n v="9223180"/>
    <x v="19"/>
    <s v="Milano"/>
    <x v="0"/>
    <n v="260"/>
  </r>
  <r>
    <n v="9223657"/>
    <n v="9223952"/>
    <x v="38"/>
    <s v="Orlando"/>
    <x v="0"/>
    <n v="296"/>
  </r>
  <r>
    <n v="9224065"/>
    <n v="9224100"/>
    <x v="31"/>
    <s v="Roma"/>
    <x v="0"/>
    <n v="36"/>
  </r>
  <r>
    <n v="9224410"/>
    <n v="9224412"/>
    <x v="40"/>
    <s v="Houston"/>
    <x v="0"/>
    <n v="3"/>
  </r>
  <r>
    <n v="9227161"/>
    <n v="9227244"/>
    <x v="22"/>
    <s v="Genova"/>
    <x v="0"/>
    <n v="84"/>
  </r>
  <r>
    <n v="9234801"/>
    <n v="9235257"/>
    <x v="16"/>
    <s v="Puerto Rico"/>
    <x v="0"/>
    <n v="457"/>
  </r>
  <r>
    <n v="9237864"/>
    <n v="9237864"/>
    <x v="41"/>
    <s v="Antigua y Barbuda"/>
    <x v="0"/>
    <n v="1"/>
  </r>
  <r>
    <n v="9239131"/>
    <n v="9239140"/>
    <x v="42"/>
    <s v="Chile"/>
    <x v="0"/>
    <n v="10"/>
  </r>
  <r>
    <n v="9239217"/>
    <n v="9239416"/>
    <x v="42"/>
    <s v="Chile"/>
    <x v="0"/>
    <n v="200"/>
  </r>
  <r>
    <n v="9264721"/>
    <n v="9264936"/>
    <x v="19"/>
    <s v="Milano"/>
    <x v="0"/>
    <n v="216"/>
  </r>
  <r>
    <n v="9264937"/>
    <n v="9265056"/>
    <x v="42"/>
    <s v="Chile"/>
    <x v="0"/>
    <n v="120"/>
  </r>
  <r>
    <n v="9265057"/>
    <n v="9265163"/>
    <x v="36"/>
    <s v="Panama"/>
    <x v="0"/>
    <n v="107"/>
  </r>
  <r>
    <n v="9265351"/>
    <n v="9265430"/>
    <x v="40"/>
    <s v="Houston"/>
    <x v="0"/>
    <n v="80"/>
  </r>
  <r>
    <n v="9267041"/>
    <n v="9269860"/>
    <x v="24"/>
    <s v="New York"/>
    <x v="0"/>
    <n v="2820"/>
  </r>
  <r>
    <n v="9269861"/>
    <n v="9270003"/>
    <x v="31"/>
    <s v="Roma"/>
    <x v="0"/>
    <n v="143"/>
  </r>
  <r>
    <n v="9279618"/>
    <n v="9281087"/>
    <x v="23"/>
    <s v="Madrid"/>
    <x v="0"/>
    <n v="1470"/>
  </r>
  <r>
    <n v="9279618"/>
    <n v="9281087"/>
    <x v="20"/>
    <s v="Boston"/>
    <x v="0"/>
    <n v="1470"/>
  </r>
  <r>
    <n v="9281088"/>
    <n v="9281177"/>
    <x v="37"/>
    <s v="Amsterdam"/>
    <x v="0"/>
    <n v="90"/>
  </r>
  <r>
    <n v="9281901"/>
    <n v="9282925"/>
    <x v="43"/>
    <s v="New Jersey"/>
    <x v="0"/>
    <n v="1025"/>
  </r>
  <r>
    <n v="9287601"/>
    <n v="9288014"/>
    <x v="16"/>
    <s v="Puerto Rico"/>
    <x v="0"/>
    <n v="414"/>
  </r>
  <r>
    <n v="9288074"/>
    <n v="9288410"/>
    <x v="18"/>
    <s v="Barcelona"/>
    <x v="0"/>
    <n v="337"/>
  </r>
  <r>
    <n v="9288532"/>
    <n v="9288596"/>
    <x v="44"/>
    <s v="New Orleans"/>
    <x v="0"/>
    <n v="65"/>
  </r>
  <r>
    <n v="9288747"/>
    <n v="9288767"/>
    <x v="45"/>
    <s v="Paris"/>
    <x v="0"/>
    <n v="21"/>
  </r>
  <r>
    <n v="9290761"/>
    <n v="9290815"/>
    <x v="37"/>
    <s v="Amsterdam"/>
    <x v="0"/>
    <n v="55"/>
  </r>
  <r>
    <n v="9293028"/>
    <n v="9293303"/>
    <x v="21"/>
    <s v="Hamburgo"/>
    <x v="0"/>
    <n v="276"/>
  </r>
  <r>
    <n v="9296961"/>
    <n v="9298668"/>
    <x v="17"/>
    <s v="Miami"/>
    <x v="0"/>
    <n v="1708"/>
  </r>
  <r>
    <n v="9299550"/>
    <n v="9299880"/>
    <x v="25"/>
    <m/>
    <x v="1"/>
    <n v="331"/>
  </r>
  <r>
    <n v="9299925"/>
    <n v="9300294"/>
    <x v="17"/>
    <s v="Miami"/>
    <x v="0"/>
    <n v="370"/>
  </r>
  <r>
    <n v="9307001"/>
    <n v="9308400"/>
    <x v="43"/>
    <s v="New Jersey"/>
    <x v="0"/>
    <n v="1400"/>
  </r>
  <r>
    <n v="9309374"/>
    <n v="9309690"/>
    <x v="18"/>
    <s v="Barcelona"/>
    <x v="0"/>
    <n v="317"/>
  </r>
  <r>
    <n v="9309691"/>
    <n v="9309819"/>
    <x v="36"/>
    <s v="Panama"/>
    <x v="0"/>
    <n v="129"/>
  </r>
  <r>
    <n v="9315601"/>
    <n v="9316074"/>
    <x v="20"/>
    <s v="Boston"/>
    <x v="0"/>
    <n v="474"/>
  </r>
  <r>
    <n v="9315601"/>
    <n v="9316074"/>
    <x v="23"/>
    <s v="Madrid"/>
    <x v="0"/>
    <n v="474"/>
  </r>
  <r>
    <n v="9316075"/>
    <n v="9316404"/>
    <x v="17"/>
    <s v="Miami"/>
    <x v="0"/>
    <n v="330"/>
  </r>
  <r>
    <n v="9316405"/>
    <n v="9316434"/>
    <x v="37"/>
    <s v="Amsterdam"/>
    <x v="0"/>
    <n v="30"/>
  </r>
  <r>
    <n v="9317430"/>
    <n v="9317760"/>
    <x v="46"/>
    <m/>
    <x v="1"/>
    <n v="331"/>
  </r>
  <r>
    <n v="9319441"/>
    <n v="9319534"/>
    <x v="45"/>
    <s v="Paris"/>
    <x v="0"/>
    <n v="94"/>
  </r>
  <r>
    <n v="9319535"/>
    <n v="9319733"/>
    <x v="38"/>
    <s v="Orlando"/>
    <x v="0"/>
    <n v="199"/>
  </r>
  <r>
    <n v="9319734"/>
    <n v="9319744"/>
    <x v="41"/>
    <s v="Antigua y Barbuda"/>
    <x v="0"/>
    <n v="11"/>
  </r>
  <r>
    <n v="9319745"/>
    <n v="9319911"/>
    <x v="3"/>
    <s v="Chicago"/>
    <x v="0"/>
    <n v="167"/>
  </r>
  <r>
    <n v="9321521"/>
    <n v="9321544"/>
    <x v="9"/>
    <s v="Montreal"/>
    <x v="0"/>
    <n v="24"/>
  </r>
  <r>
    <n v="9324419"/>
    <n v="9325040"/>
    <x v="47"/>
    <m/>
    <x v="1"/>
    <n v="622"/>
  </r>
  <r>
    <n v="9325041"/>
    <n v="9325160"/>
    <x v="42"/>
    <s v="Chile"/>
    <x v="0"/>
    <n v="120"/>
  </r>
  <r>
    <n v="9325161"/>
    <n v="9325616"/>
    <x v="16"/>
    <s v="Puerto Rico"/>
    <x v="0"/>
    <n v="456"/>
  </r>
  <r>
    <n v="9325617"/>
    <n v="9325973"/>
    <x v="18"/>
    <s v="Barcelona"/>
    <x v="0"/>
    <n v="357"/>
  </r>
  <r>
    <n v="9330601"/>
    <n v="9330677"/>
    <x v="40"/>
    <s v="Houston"/>
    <x v="0"/>
    <n v="77"/>
  </r>
  <r>
    <n v="9330700"/>
    <n v="9334680"/>
    <x v="24"/>
    <s v="New York"/>
    <x v="0"/>
    <n v="3981"/>
  </r>
  <r>
    <n v="9338595"/>
    <n v="9338680"/>
    <x v="48"/>
    <m/>
    <x v="1"/>
    <n v="86"/>
  </r>
  <r>
    <n v="9340821"/>
    <n v="9340880"/>
    <x v="28"/>
    <m/>
    <x v="1"/>
    <n v="60"/>
  </r>
  <r>
    <n v="9340887"/>
    <n v="9341280"/>
    <x v="28"/>
    <m/>
    <x v="1"/>
    <n v="394"/>
  </r>
  <r>
    <n v="9341481"/>
    <n v="9341560"/>
    <x v="49"/>
    <s v="Filadelfia (Pensilvania)"/>
    <x v="0"/>
    <n v="80"/>
  </r>
  <r>
    <n v="9341621"/>
    <n v="9341630"/>
    <x v="49"/>
    <s v="Filadelfia (Pensilvania)"/>
    <x v="0"/>
    <n v="10"/>
  </r>
  <r>
    <n v="9341671"/>
    <n v="9341678"/>
    <x v="49"/>
    <s v="Filadelfia (Pensilvania)"/>
    <x v="0"/>
    <n v="8"/>
  </r>
  <r>
    <n v="9341681"/>
    <n v="9343159"/>
    <x v="49"/>
    <s v="Filadelfia (Pensilvania)"/>
    <x v="0"/>
    <n v="1479"/>
  </r>
  <r>
    <n v="9343160"/>
    <n v="9343760"/>
    <x v="38"/>
    <s v="Orlando"/>
    <x v="0"/>
    <n v="601"/>
  </r>
  <r>
    <n v="9344646"/>
    <n v="9345760"/>
    <x v="26"/>
    <m/>
    <x v="1"/>
    <n v="1115"/>
  </r>
  <r>
    <n v="9347224"/>
    <n v="9347760"/>
    <x v="30"/>
    <m/>
    <x v="1"/>
    <n v="537"/>
  </r>
  <r>
    <n v="9354374"/>
    <n v="9355360"/>
    <x v="27"/>
    <m/>
    <x v="1"/>
    <n v="987"/>
  </r>
  <r>
    <n v="9357452"/>
    <n v="9358280"/>
    <x v="34"/>
    <m/>
    <x v="1"/>
    <n v="829"/>
  </r>
  <r>
    <n v="9359064"/>
    <n v="9359680"/>
    <x v="32"/>
    <m/>
    <x v="1"/>
    <n v="617"/>
  </r>
  <r>
    <n v="9359785"/>
    <n v="9359846"/>
    <x v="31"/>
    <s v="Roma"/>
    <x v="0"/>
    <n v="62"/>
  </r>
  <r>
    <n v="9359904"/>
    <n v="9359910"/>
    <x v="50"/>
    <m/>
    <x v="1"/>
    <n v="7"/>
  </r>
  <r>
    <n v="9359911"/>
    <n v="9359971"/>
    <x v="40"/>
    <s v="Houston"/>
    <x v="0"/>
    <n v="61"/>
  </r>
  <r>
    <n v="9360056"/>
    <n v="9361000"/>
    <x v="51"/>
    <m/>
    <x v="1"/>
    <n v="945"/>
  </r>
  <r>
    <n v="9364625"/>
    <n v="9365040"/>
    <x v="35"/>
    <m/>
    <x v="1"/>
    <n v="416"/>
  </r>
  <r>
    <n v="9365041"/>
    <n v="9365760"/>
    <x v="46"/>
    <m/>
    <x v="1"/>
    <n v="720"/>
  </r>
  <r>
    <n v="9366604"/>
    <n v="9366880"/>
    <x v="52"/>
    <m/>
    <x v="1"/>
    <n v="277"/>
  </r>
  <r>
    <n v="9367751"/>
    <n v="9368222"/>
    <x v="20"/>
    <s v="Boston"/>
    <x v="0"/>
    <n v="472"/>
  </r>
  <r>
    <n v="9367751"/>
    <n v="9368222"/>
    <x v="23"/>
    <s v="Madrid"/>
    <x v="0"/>
    <n v="472"/>
  </r>
  <r>
    <n v="9368223"/>
    <n v="9368590"/>
    <x v="17"/>
    <s v="Miami"/>
    <x v="0"/>
    <n v="368"/>
  </r>
  <r>
    <n v="9368591"/>
    <n v="9368857"/>
    <x v="44"/>
    <s v="New Orleans"/>
    <x v="0"/>
    <n v="267"/>
  </r>
  <r>
    <n v="9368858"/>
    <n v="9369098"/>
    <x v="19"/>
    <s v="Milano"/>
    <x v="0"/>
    <n v="241"/>
  </r>
  <r>
    <n v="9369099"/>
    <n v="9369217"/>
    <x v="36"/>
    <s v="Panama"/>
    <x v="0"/>
    <n v="119"/>
  </r>
  <r>
    <n v="9370011"/>
    <n v="9371480"/>
    <x v="29"/>
    <m/>
    <x v="1"/>
    <n v="1470"/>
  </r>
  <r>
    <n v="9371520"/>
    <n v="9372750"/>
    <x v="50"/>
    <m/>
    <x v="1"/>
    <n v="1231"/>
  </r>
  <r>
    <n v="9373727"/>
    <n v="9374960"/>
    <x v="53"/>
    <m/>
    <x v="1"/>
    <n v="1234"/>
  </r>
  <r>
    <n v="9374961"/>
    <n v="9376560"/>
    <x v="48"/>
    <m/>
    <x v="1"/>
    <n v="1600"/>
  </r>
  <r>
    <n v="9376561"/>
    <n v="9376703"/>
    <x v="50"/>
    <m/>
    <x v="1"/>
    <n v="143"/>
  </r>
  <r>
    <n v="9376704"/>
    <n v="9376779"/>
    <x v="50"/>
    <m/>
    <x v="1"/>
    <n v="76"/>
  </r>
  <r>
    <n v="9376780"/>
    <n v="9376813"/>
    <x v="50"/>
    <m/>
    <x v="1"/>
    <n v="34"/>
  </r>
  <r>
    <n v="9376814"/>
    <n v="9377229"/>
    <x v="50"/>
    <m/>
    <x v="1"/>
    <n v="416"/>
  </r>
  <r>
    <n v="9377230"/>
    <n v="9378840"/>
    <x v="35"/>
    <m/>
    <x v="1"/>
    <n v="1611"/>
  </r>
  <r>
    <n v="9378841"/>
    <n v="9380040"/>
    <x v="52"/>
    <m/>
    <x v="1"/>
    <n v="1200"/>
  </r>
  <r>
    <n v="9380041"/>
    <n v="9479944"/>
    <x v="50"/>
    <m/>
    <x v="1"/>
    <n v="99904"/>
  </r>
  <r>
    <n v="9479945"/>
    <n v="9781400"/>
    <x v="54"/>
    <m/>
    <x v="1"/>
    <n v="301456"/>
  </r>
  <r>
    <n v="9781401"/>
    <n v="9999800"/>
    <x v="55"/>
    <m/>
    <x v="1"/>
    <n v="218400"/>
  </r>
  <r>
    <n v="9999801"/>
    <n v="10149944"/>
    <x v="55"/>
    <m/>
    <x v="1"/>
    <n v="150144"/>
  </r>
  <r>
    <s v=" 0866851"/>
    <s v=" 0866851"/>
    <x v="23"/>
    <s v="Madrid"/>
    <x v="0"/>
    <n v="1"/>
  </r>
  <r>
    <s v="0000027"/>
    <s v="0000029"/>
    <x v="50"/>
    <m/>
    <x v="1"/>
    <n v="3"/>
  </r>
  <r>
    <s v="0000032"/>
    <s v="0000040"/>
    <x v="50"/>
    <m/>
    <x v="1"/>
    <n v="9"/>
  </r>
  <r>
    <s v="0000041"/>
    <s v="0000100"/>
    <x v="50"/>
    <m/>
    <x v="1"/>
    <n v="60"/>
  </r>
  <r>
    <s v="0016101"/>
    <s v="0016900"/>
    <x v="50"/>
    <m/>
    <x v="1"/>
    <n v="800"/>
  </r>
  <r>
    <s v="0618301"/>
    <s v="0618304"/>
    <x v="20"/>
    <s v="Boston"/>
    <x v="0"/>
    <n v="4"/>
  </r>
  <r>
    <s v="0618483"/>
    <s v="0618483"/>
    <x v="20"/>
    <s v="Boston"/>
    <x v="0"/>
    <n v="1"/>
  </r>
  <r>
    <s v="0667406"/>
    <s v="0667406"/>
    <x v="16"/>
    <s v="Puerto Rico"/>
    <x v="0"/>
    <n v="1"/>
  </r>
  <r>
    <s v="0667408"/>
    <s v="0667409"/>
    <x v="16"/>
    <s v="Puerto Rico"/>
    <x v="0"/>
    <n v="2"/>
  </r>
  <r>
    <s v="0667705"/>
    <s v="0667705"/>
    <x v="16"/>
    <s v="Puerto Rico"/>
    <x v="0"/>
    <n v="1"/>
  </r>
  <r>
    <s v="0668766"/>
    <s v="0668766"/>
    <x v="16"/>
    <s v="Puerto Rico"/>
    <x v="0"/>
    <n v="1"/>
  </r>
  <r>
    <s v="0668800"/>
    <s v="0668800"/>
    <x v="16"/>
    <s v="Puerto Rico"/>
    <x v="0"/>
    <n v="1"/>
  </r>
  <r>
    <s v="0668988"/>
    <s v="0668988"/>
    <x v="16"/>
    <s v="Puerto Rico"/>
    <x v="0"/>
    <n v="1"/>
  </r>
  <r>
    <s v="0669076"/>
    <s v="0669076"/>
    <x v="16"/>
    <s v="Puerto Rico"/>
    <x v="0"/>
    <n v="1"/>
  </r>
  <r>
    <s v="0669875"/>
    <s v="0669875"/>
    <x v="16"/>
    <s v="Puerto Rico"/>
    <x v="0"/>
    <n v="1"/>
  </r>
  <r>
    <s v="0669945"/>
    <s v="0669949"/>
    <x v="16"/>
    <s v="Puerto Rico"/>
    <x v="0"/>
    <n v="5"/>
  </r>
  <r>
    <s v="0670862"/>
    <s v="0670862"/>
    <x v="17"/>
    <s v="Miami"/>
    <x v="0"/>
    <n v="1"/>
  </r>
  <r>
    <s v="0747899"/>
    <s v="0747901"/>
    <x v="18"/>
    <s v="Barcelona"/>
    <x v="0"/>
    <n v="3"/>
  </r>
  <r>
    <s v="0789310"/>
    <s v="0789310"/>
    <x v="17"/>
    <s v="Miami"/>
    <x v="0"/>
    <n v="1"/>
  </r>
  <r>
    <s v="0794730"/>
    <s v="0794731"/>
    <x v="18"/>
    <s v="Barcelona"/>
    <x v="0"/>
    <n v="2"/>
  </r>
  <r>
    <s v="0794733"/>
    <s v="0794733"/>
    <x v="18"/>
    <s v="Barcelona"/>
    <x v="0"/>
    <n v="1"/>
  </r>
  <r>
    <s v="0821999"/>
    <s v="0822000"/>
    <x v="19"/>
    <s v="Milano"/>
    <x v="0"/>
    <n v="2"/>
  </r>
  <r>
    <s v="0822003"/>
    <s v="0822013"/>
    <x v="19"/>
    <s v="Milano"/>
    <x v="0"/>
    <n v="11"/>
  </r>
  <r>
    <s v="0822018"/>
    <s v="0822020"/>
    <x v="19"/>
    <s v="Milano"/>
    <x v="0"/>
    <n v="3"/>
  </r>
  <r>
    <s v="0822220"/>
    <s v="0822220"/>
    <x v="19"/>
    <s v="Milano"/>
    <x v="0"/>
    <n v="1"/>
  </r>
  <r>
    <s v="0822228"/>
    <s v="0822230"/>
    <x v="19"/>
    <s v="Milano"/>
    <x v="0"/>
    <n v="3"/>
  </r>
  <r>
    <s v="0822299"/>
    <s v="0822299"/>
    <x v="19"/>
    <s v="Milano"/>
    <x v="0"/>
    <n v="1"/>
  </r>
  <r>
    <s v="0825272"/>
    <s v="0825273"/>
    <x v="16"/>
    <s v="Puerto Rico"/>
    <x v="0"/>
    <n v="2"/>
  </r>
  <r>
    <s v="0861009"/>
    <s v="0861029"/>
    <x v="16"/>
    <s v="Puerto Rico"/>
    <x v="0"/>
    <n v="21"/>
  </r>
  <r>
    <s v="0896442"/>
    <s v="0896442"/>
    <x v="17"/>
    <s v="Miami"/>
    <x v="0"/>
    <n v="1"/>
  </r>
  <r>
    <s v="0902951"/>
    <s v="0902952"/>
    <x v="21"/>
    <s v="Hamburgo"/>
    <x v="0"/>
    <n v="2"/>
  </r>
  <r>
    <s v="0932584"/>
    <s v="0932584"/>
    <x v="16"/>
    <s v="Puerto Rico"/>
    <x v="0"/>
    <n v="1"/>
  </r>
  <r>
    <s v="0960834"/>
    <s v="0960837"/>
    <x v="21"/>
    <s v="Hamburgo"/>
    <x v="0"/>
    <n v="4"/>
  </r>
  <r>
    <s v="0993397"/>
    <s v="0993397"/>
    <x v="17"/>
    <s v="Miami"/>
    <x v="0"/>
    <n v="1"/>
  </r>
  <r>
    <s v="7374945"/>
    <s v="7381944"/>
    <x v="50"/>
    <m/>
    <x v="1"/>
    <n v="7000"/>
  </r>
  <r>
    <s v="9361005"/>
    <s v="9361010"/>
    <x v="56"/>
    <s v="Islas Canarias"/>
    <x v="0"/>
    <n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7540110-BFA2-4E55-BFC8-92521957BEFE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J7:K64" firstHeaderRow="1" firstDataRow="1" firstDataCol="1"/>
  <pivotFields count="7">
    <pivotField showAll="0"/>
    <pivotField showAll="0"/>
    <pivotField axis="axisRow" showAll="0" sortType="descending" defaultSubtotal="0">
      <items count="57">
        <item x="41"/>
        <item x="42"/>
        <item x="38"/>
        <item x="55"/>
        <item x="54"/>
        <item x="49"/>
        <item x="52"/>
        <item x="51"/>
        <item x="45"/>
        <item x="50"/>
        <item x="44"/>
        <item x="39"/>
        <item x="47"/>
        <item x="46"/>
        <item x="43"/>
        <item x="48"/>
        <item x="53"/>
        <item m="1" x="5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40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>
      <items count="41">
        <item x="0"/>
        <item x="23"/>
        <item x="21"/>
        <item x="1"/>
        <item x="2"/>
        <item x="31"/>
        <item x="27"/>
        <item x="3"/>
        <item x="26"/>
        <item x="4"/>
        <item x="5"/>
        <item x="39"/>
        <item x="29"/>
        <item x="25"/>
        <item x="17"/>
        <item x="19"/>
        <item x="34"/>
        <item x="6"/>
        <item x="7"/>
        <item x="28"/>
        <item x="8"/>
        <item x="9"/>
        <item x="18"/>
        <item x="33"/>
        <item x="10"/>
        <item x="35"/>
        <item x="24"/>
        <item x="20"/>
        <item x="32"/>
        <item x="22"/>
        <item x="37"/>
        <item x="30"/>
        <item x="36"/>
        <item x="11"/>
        <item x="12"/>
        <item x="13"/>
        <item x="14"/>
        <item x="15"/>
        <item x="16"/>
        <item x="38"/>
        <item t="default"/>
      </items>
    </pivotField>
    <pivotField dataField="1" numFmtId="164" showAll="0"/>
    <pivotField showAll="0"/>
    <pivotField showAll="0"/>
  </pivotFields>
  <rowFields count="1">
    <field x="2"/>
  </rowFields>
  <rowItems count="57">
    <i>
      <x v="3"/>
    </i>
    <i>
      <x v="4"/>
    </i>
    <i>
      <x v="38"/>
    </i>
    <i>
      <x v="36"/>
    </i>
    <i>
      <x v="5"/>
    </i>
    <i>
      <x v="50"/>
    </i>
    <i>
      <x v="48"/>
    </i>
    <i>
      <x v="7"/>
    </i>
    <i>
      <x v="16"/>
    </i>
    <i>
      <x v="45"/>
    </i>
    <i>
      <x v="12"/>
    </i>
    <i>
      <x v="2"/>
    </i>
    <i>
      <x v="6"/>
    </i>
    <i>
      <x v="13"/>
    </i>
    <i>
      <x v="9"/>
    </i>
    <i>
      <x v="46"/>
    </i>
    <i>
      <x v="49"/>
    </i>
    <i>
      <x v="8"/>
    </i>
    <i>
      <x v="47"/>
    </i>
    <i>
      <x/>
    </i>
    <i>
      <x v="15"/>
    </i>
    <i>
      <x v="53"/>
    </i>
    <i>
      <x v="43"/>
    </i>
    <i>
      <x v="1"/>
    </i>
    <i>
      <x v="14"/>
    </i>
    <i>
      <x v="10"/>
    </i>
    <i>
      <x v="51"/>
    </i>
    <i>
      <x v="40"/>
    </i>
    <i>
      <x v="11"/>
    </i>
    <i>
      <x v="41"/>
    </i>
    <i>
      <x v="42"/>
    </i>
    <i>
      <x v="37"/>
    </i>
    <i>
      <x v="54"/>
    </i>
    <i>
      <x v="52"/>
    </i>
    <i>
      <x v="35"/>
    </i>
    <i>
      <x v="55"/>
    </i>
    <i>
      <x v="39"/>
    </i>
    <i>
      <x v="56"/>
    </i>
    <i>
      <x v="44"/>
    </i>
    <i>
      <x v="29"/>
    </i>
    <i>
      <x v="30"/>
    </i>
    <i>
      <x v="19"/>
    </i>
    <i>
      <x v="27"/>
    </i>
    <i>
      <x v="21"/>
    </i>
    <i>
      <x v="33"/>
    </i>
    <i>
      <x v="18"/>
    </i>
    <i>
      <x v="32"/>
    </i>
    <i>
      <x v="20"/>
    </i>
    <i>
      <x v="26"/>
    </i>
    <i>
      <x v="22"/>
    </i>
    <i>
      <x v="34"/>
    </i>
    <i>
      <x v="25"/>
    </i>
    <i>
      <x v="24"/>
    </i>
    <i>
      <x v="31"/>
    </i>
    <i>
      <x v="23"/>
    </i>
    <i>
      <x v="28"/>
    </i>
    <i t="grand">
      <x/>
    </i>
  </rowItems>
  <colItems count="1">
    <i/>
  </colItems>
  <dataFields count="1">
    <dataField name="Suma de Unds Libretas" fld="4" baseField="0" baseItem="0" numFmtId="164"/>
  </dataField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5D1C50-71C2-4F9E-AF92-9BA2C05BBE82}" name="TablaDinámica1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J7:K65" firstHeaderRow="1" firstDataRow="1" firstDataCol="1"/>
  <pivotFields count="5">
    <pivotField showAll="0"/>
    <pivotField showAll="0"/>
    <pivotField axis="axisRow" showAll="0" sortType="descending">
      <items count="58">
        <item x="0"/>
        <item x="23"/>
        <item x="20"/>
        <item x="1"/>
        <item x="2"/>
        <item x="44"/>
        <item x="51"/>
        <item x="31"/>
        <item x="39"/>
        <item x="21"/>
        <item x="55"/>
        <item x="56"/>
        <item x="54"/>
        <item x="3"/>
        <item x="41"/>
        <item x="4"/>
        <item x="5"/>
        <item x="52"/>
        <item x="37"/>
        <item x="27"/>
        <item x="25"/>
        <item x="16"/>
        <item x="18"/>
        <item x="48"/>
        <item x="32"/>
        <item x="35"/>
        <item x="53"/>
        <item x="6"/>
        <item x="26"/>
        <item x="7"/>
        <item x="8"/>
        <item x="17"/>
        <item x="30"/>
        <item x="38"/>
        <item x="9"/>
        <item x="40"/>
        <item x="36"/>
        <item x="24"/>
        <item x="19"/>
        <item x="28"/>
        <item x="22"/>
        <item x="33"/>
        <item x="43"/>
        <item x="42"/>
        <item x="29"/>
        <item x="47"/>
        <item x="34"/>
        <item x="10"/>
        <item x="49"/>
        <item x="46"/>
        <item x="45"/>
        <item x="11"/>
        <item x="12"/>
        <item x="13"/>
        <item x="14"/>
        <item x="50"/>
        <item x="1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dataField="1" numFmtId="164" showAll="0"/>
  </pivotFields>
  <rowFields count="1">
    <field x="2"/>
  </rowFields>
  <rowItems count="58">
    <i>
      <x v="11"/>
    </i>
    <i>
      <x v="12"/>
    </i>
    <i>
      <x v="10"/>
    </i>
    <i>
      <x v="38"/>
    </i>
    <i>
      <x v="31"/>
    </i>
    <i>
      <x v="50"/>
    </i>
    <i>
      <x v="44"/>
    </i>
    <i>
      <x v="9"/>
    </i>
    <i>
      <x v="39"/>
    </i>
    <i>
      <x v="55"/>
    </i>
    <i>
      <x v="36"/>
    </i>
    <i>
      <x v="17"/>
    </i>
    <i>
      <x v="26"/>
    </i>
    <i>
      <x v="28"/>
    </i>
    <i>
      <x v="19"/>
    </i>
    <i>
      <x v="45"/>
    </i>
    <i>
      <x v="48"/>
    </i>
    <i>
      <x v="5"/>
    </i>
    <i>
      <x v="23"/>
    </i>
    <i>
      <x v="6"/>
    </i>
    <i>
      <x v="7"/>
    </i>
    <i>
      <x v="32"/>
    </i>
    <i>
      <x v="49"/>
    </i>
    <i>
      <x v="20"/>
    </i>
    <i>
      <x v="43"/>
    </i>
    <i>
      <x v="8"/>
    </i>
    <i>
      <x v="35"/>
    </i>
    <i>
      <x v="1"/>
    </i>
    <i>
      <x v="14"/>
    </i>
    <i>
      <x v="42"/>
    </i>
    <i>
      <x v="33"/>
    </i>
    <i>
      <x v="46"/>
    </i>
    <i>
      <x v="37"/>
    </i>
    <i>
      <x v="40"/>
    </i>
    <i>
      <x v="22"/>
    </i>
    <i>
      <x v="24"/>
    </i>
    <i>
      <x v="41"/>
    </i>
    <i>
      <x v="21"/>
    </i>
    <i>
      <x v="2"/>
    </i>
    <i>
      <x v="18"/>
    </i>
    <i>
      <x v="25"/>
    </i>
    <i>
      <x v="16"/>
    </i>
    <i>
      <x v="56"/>
    </i>
    <i>
      <x/>
    </i>
    <i>
      <x v="34"/>
    </i>
    <i>
      <x v="27"/>
    </i>
    <i>
      <x v="47"/>
    </i>
    <i>
      <x v="51"/>
    </i>
    <i>
      <x v="4"/>
    </i>
    <i>
      <x v="52"/>
    </i>
    <i>
      <x v="54"/>
    </i>
    <i>
      <x v="53"/>
    </i>
    <i>
      <x v="3"/>
    </i>
    <i>
      <x v="13"/>
    </i>
    <i>
      <x v="29"/>
    </i>
    <i>
      <x v="15"/>
    </i>
    <i>
      <x v="30"/>
    </i>
    <i t="grand">
      <x/>
    </i>
  </rowItems>
  <colItems count="1">
    <i/>
  </colItems>
  <dataFields count="1">
    <dataField name="Suma de Unds Libretas" fld="4" baseField="0" baseItem="0" numFmtId="164"/>
  </dataFields>
  <formats count="1">
    <format dxfId="13">
      <pivotArea field="2" type="button" dataOnly="0" labelOnly="1" outline="0" axis="axisRow" fieldPosition="0"/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D859F12-FEC8-4D6C-9C82-1A08582CB6F2}" name="TablaDinámica1" cacheId="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J7:K69" firstHeaderRow="1" firstDataRow="1" firstDataCol="1"/>
  <pivotFields count="5">
    <pivotField showAll="0"/>
    <pivotField showAll="0"/>
    <pivotField axis="axisRow" showAll="0" sortType="descending">
      <items count="62">
        <item x="0"/>
        <item x="24"/>
        <item x="21"/>
        <item x="1"/>
        <item x="2"/>
        <item x="55"/>
        <item x="43"/>
        <item x="31"/>
        <item x="37"/>
        <item x="22"/>
        <item x="58"/>
        <item x="59"/>
        <item x="57"/>
        <item x="3"/>
        <item x="41"/>
        <item x="4"/>
        <item x="5"/>
        <item x="54"/>
        <item x="35"/>
        <item x="36"/>
        <item x="26"/>
        <item x="16"/>
        <item x="18"/>
        <item x="48"/>
        <item x="40"/>
        <item x="34"/>
        <item x="49"/>
        <item x="6"/>
        <item x="27"/>
        <item x="7"/>
        <item x="8"/>
        <item x="17"/>
        <item x="44"/>
        <item x="45"/>
        <item x="9"/>
        <item x="47"/>
        <item x="42"/>
        <item x="25"/>
        <item x="20"/>
        <item x="28"/>
        <item x="23"/>
        <item x="39"/>
        <item x="53"/>
        <item x="46"/>
        <item x="30"/>
        <item x="51"/>
        <item x="38"/>
        <item x="10"/>
        <item x="50"/>
        <item x="56"/>
        <item x="52"/>
        <item x="11"/>
        <item x="12"/>
        <item x="13"/>
        <item x="14"/>
        <item x="19"/>
        <item x="15"/>
        <item x="29"/>
        <item x="32"/>
        <item x="33"/>
        <item x="6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dataField="1" numFmtId="164" showAll="0"/>
  </pivotFields>
  <rowFields count="1">
    <field x="2"/>
  </rowFields>
  <rowItems count="62">
    <i>
      <x v="11"/>
    </i>
    <i>
      <x v="60"/>
    </i>
    <i>
      <x v="12"/>
    </i>
    <i>
      <x v="10"/>
    </i>
    <i>
      <x v="38"/>
    </i>
    <i>
      <x v="31"/>
    </i>
    <i>
      <x v="57"/>
    </i>
    <i>
      <x v="50"/>
    </i>
    <i>
      <x v="19"/>
    </i>
    <i>
      <x v="17"/>
    </i>
    <i>
      <x v="44"/>
    </i>
    <i>
      <x v="9"/>
    </i>
    <i>
      <x v="45"/>
    </i>
    <i>
      <x v="49"/>
    </i>
    <i>
      <x v="5"/>
    </i>
    <i>
      <x v="39"/>
    </i>
    <i>
      <x v="28"/>
    </i>
    <i>
      <x v="48"/>
    </i>
    <i>
      <x v="42"/>
    </i>
    <i>
      <x v="7"/>
    </i>
    <i>
      <x v="36"/>
    </i>
    <i>
      <x v="26"/>
    </i>
    <i>
      <x v="35"/>
    </i>
    <i>
      <x v="32"/>
    </i>
    <i>
      <x v="23"/>
    </i>
    <i>
      <x v="43"/>
    </i>
    <i>
      <x v="20"/>
    </i>
    <i>
      <x v="59"/>
    </i>
    <i>
      <x v="33"/>
    </i>
    <i>
      <x v="1"/>
    </i>
    <i>
      <x v="6"/>
    </i>
    <i>
      <x v="14"/>
    </i>
    <i>
      <x v="55"/>
    </i>
    <i>
      <x v="46"/>
    </i>
    <i>
      <x v="8"/>
    </i>
    <i>
      <x v="37"/>
    </i>
    <i>
      <x v="22"/>
    </i>
    <i>
      <x v="24"/>
    </i>
    <i>
      <x v="40"/>
    </i>
    <i>
      <x v="41"/>
    </i>
    <i>
      <x v="21"/>
    </i>
    <i>
      <x v="18"/>
    </i>
    <i>
      <x v="2"/>
    </i>
    <i>
      <x v="58"/>
    </i>
    <i>
      <x v="25"/>
    </i>
    <i>
      <x v="51"/>
    </i>
    <i>
      <x v="34"/>
    </i>
    <i>
      <x v="15"/>
    </i>
    <i>
      <x v="4"/>
    </i>
    <i>
      <x v="56"/>
    </i>
    <i>
      <x v="52"/>
    </i>
    <i>
      <x v="53"/>
    </i>
    <i>
      <x v="54"/>
    </i>
    <i>
      <x v="3"/>
    </i>
    <i>
      <x v="13"/>
    </i>
    <i>
      <x v="27"/>
    </i>
    <i>
      <x v="16"/>
    </i>
    <i>
      <x v="47"/>
    </i>
    <i>
      <x/>
    </i>
    <i>
      <x v="29"/>
    </i>
    <i>
      <x v="30"/>
    </i>
    <i t="grand">
      <x/>
    </i>
  </rowItems>
  <colItems count="1">
    <i/>
  </colItems>
  <dataFields count="1">
    <dataField name="Suma de Unds Libretas" fld="4" baseField="0" baseItem="0" numFmtId="164"/>
  </dataFields>
  <formats count="1">
    <format dxfId="12">
      <pivotArea field="2" type="button" dataOnly="0" labelOnly="1" outline="0" axis="axisRow" fieldPosition="0"/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F69F021-E9FD-4E5E-B23A-B954043155F5}" name="TablaDinámica1" cacheId="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J7:K67" firstHeaderRow="1" firstDataRow="1" firstDataCol="1"/>
  <pivotFields count="5">
    <pivotField showAll="0"/>
    <pivotField showAll="0"/>
    <pivotField axis="axisRow" showAll="0" sortType="descending">
      <items count="62">
        <item x="0"/>
        <item x="26"/>
        <item x="21"/>
        <item x="1"/>
        <item x="2"/>
        <item x="42"/>
        <item x="43"/>
        <item x="30"/>
        <item x="35"/>
        <item x="23"/>
        <item x="56"/>
        <item x="57"/>
        <item x="55"/>
        <item x="3"/>
        <item x="38"/>
        <item x="4"/>
        <item x="5"/>
        <item x="54"/>
        <item x="33"/>
        <item x="34"/>
        <item x="27"/>
        <item x="16"/>
        <item x="18"/>
        <item x="48"/>
        <item x="37"/>
        <item x="32"/>
        <item x="47"/>
        <item x="6"/>
        <item x="31"/>
        <item x="7"/>
        <item x="8"/>
        <item x="17"/>
        <item x="40"/>
        <item x="45"/>
        <item x="9"/>
        <item x="41"/>
        <item x="49"/>
        <item x="25"/>
        <item x="20"/>
        <item x="28"/>
        <item x="24"/>
        <item x="39"/>
        <item x="46"/>
        <item x="44"/>
        <item x="29"/>
        <item x="53"/>
        <item x="36"/>
        <item x="10"/>
        <item x="50"/>
        <item x="51"/>
        <item x="52"/>
        <item x="11"/>
        <item x="12"/>
        <item x="13"/>
        <item x="14"/>
        <item x="19"/>
        <item x="15"/>
        <item x="22"/>
        <item m="1" x="59"/>
        <item m="1" x="60"/>
        <item x="58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dataField="1" numFmtId="164" showAll="0"/>
  </pivotFields>
  <rowFields count="1">
    <field x="2"/>
  </rowFields>
  <rowItems count="60">
    <i>
      <x v="11"/>
    </i>
    <i>
      <x v="60"/>
    </i>
    <i>
      <x v="12"/>
    </i>
    <i>
      <x v="10"/>
    </i>
    <i>
      <x v="38"/>
    </i>
    <i>
      <x v="31"/>
    </i>
    <i>
      <x v="57"/>
    </i>
    <i>
      <x v="28"/>
    </i>
    <i>
      <x v="44"/>
    </i>
    <i>
      <x v="5"/>
    </i>
    <i>
      <x v="36"/>
    </i>
    <i>
      <x v="9"/>
    </i>
    <i>
      <x v="19"/>
    </i>
    <i>
      <x v="17"/>
    </i>
    <i>
      <x v="48"/>
    </i>
    <i>
      <x v="50"/>
    </i>
    <i>
      <x v="35"/>
    </i>
    <i>
      <x v="39"/>
    </i>
    <i>
      <x v="55"/>
    </i>
    <i>
      <x v="49"/>
    </i>
    <i>
      <x v="33"/>
    </i>
    <i>
      <x v="7"/>
    </i>
    <i>
      <x v="32"/>
    </i>
    <i>
      <x v="8"/>
    </i>
    <i>
      <x v="23"/>
    </i>
    <i>
      <x v="45"/>
    </i>
    <i>
      <x v="26"/>
    </i>
    <i>
      <x v="6"/>
    </i>
    <i>
      <x v="20"/>
    </i>
    <i>
      <x v="42"/>
    </i>
    <i>
      <x v="43"/>
    </i>
    <i>
      <x v="1"/>
    </i>
    <i>
      <x v="14"/>
    </i>
    <i>
      <x v="46"/>
    </i>
    <i>
      <x v="22"/>
    </i>
    <i>
      <x v="24"/>
    </i>
    <i>
      <x v="21"/>
    </i>
    <i>
      <x v="41"/>
    </i>
    <i>
      <x v="40"/>
    </i>
    <i>
      <x v="18"/>
    </i>
    <i>
      <x v="2"/>
    </i>
    <i>
      <x v="37"/>
    </i>
    <i>
      <x v="25"/>
    </i>
    <i>
      <x v="53"/>
    </i>
    <i>
      <x v="4"/>
    </i>
    <i>
      <x v="3"/>
    </i>
    <i>
      <x v="30"/>
    </i>
    <i>
      <x v="51"/>
    </i>
    <i>
      <x v="15"/>
    </i>
    <i>
      <x v="13"/>
    </i>
    <i>
      <x v="52"/>
    </i>
    <i>
      <x v="34"/>
    </i>
    <i>
      <x v="54"/>
    </i>
    <i>
      <x v="27"/>
    </i>
    <i>
      <x v="56"/>
    </i>
    <i>
      <x v="47"/>
    </i>
    <i>
      <x/>
    </i>
    <i>
      <x v="16"/>
    </i>
    <i>
      <x v="29"/>
    </i>
    <i t="grand">
      <x/>
    </i>
  </rowItems>
  <colItems count="1">
    <i/>
  </colItems>
  <dataFields count="1">
    <dataField name="Suma de Unds Libretas" fld="4" baseField="0" baseItem="0" numFmtId="164"/>
  </dataFields>
  <formats count="1">
    <format dxfId="11">
      <pivotArea field="2" type="button" dataOnly="0" labelOnly="1" outline="0" axis="axisRow" fieldPosition="0"/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EA0229F-1B13-4C0B-B2D4-8A7173D665AA}" name="TablaDinámica1" cacheId="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J7:K67" firstHeaderRow="1" firstDataRow="1" firstDataCol="1"/>
  <pivotFields count="5">
    <pivotField showAll="0"/>
    <pivotField showAll="0"/>
    <pivotField axis="axisRow" showAll="0" sortType="descending">
      <items count="62">
        <item x="0"/>
        <item x="22"/>
        <item x="48"/>
        <item x="1"/>
        <item x="2"/>
        <item x="43"/>
        <item x="50"/>
        <item x="31"/>
        <item x="34"/>
        <item x="20"/>
        <item x="56"/>
        <item x="57"/>
        <item x="55"/>
        <item x="3"/>
        <item x="36"/>
        <item x="4"/>
        <item x="5"/>
        <item x="53"/>
        <item x="30"/>
        <item x="32"/>
        <item x="25"/>
        <item x="16"/>
        <item x="18"/>
        <item x="49"/>
        <item x="41"/>
        <item x="28"/>
        <item x="46"/>
        <item x="6"/>
        <item x="27"/>
        <item x="7"/>
        <item x="8"/>
        <item x="17"/>
        <item x="35"/>
        <item x="40"/>
        <item x="9"/>
        <item x="24"/>
        <item x="42"/>
        <item x="47"/>
        <item x="19"/>
        <item x="29"/>
        <item x="21"/>
        <item x="39"/>
        <item x="45"/>
        <item x="44"/>
        <item x="26"/>
        <item x="38"/>
        <item x="37"/>
        <item x="10"/>
        <item x="51"/>
        <item x="23"/>
        <item x="52"/>
        <item x="11"/>
        <item x="12"/>
        <item x="13"/>
        <item x="14"/>
        <item x="54"/>
        <item x="15"/>
        <item x="33"/>
        <item m="1" x="59"/>
        <item m="1" x="60"/>
        <item x="58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dataField="1" numFmtId="164" showAll="0"/>
  </pivotFields>
  <rowFields count="1">
    <field x="2"/>
  </rowFields>
  <rowItems count="60">
    <i>
      <x v="11"/>
    </i>
    <i>
      <x v="60"/>
    </i>
    <i>
      <x v="10"/>
    </i>
    <i>
      <x v="12"/>
    </i>
    <i>
      <x v="31"/>
    </i>
    <i>
      <x v="57"/>
    </i>
    <i>
      <x v="44"/>
    </i>
    <i>
      <x v="49"/>
    </i>
    <i>
      <x v="55"/>
    </i>
    <i>
      <x v="43"/>
    </i>
    <i>
      <x v="28"/>
    </i>
    <i>
      <x v="45"/>
    </i>
    <i>
      <x v="42"/>
    </i>
    <i>
      <x v="48"/>
    </i>
    <i>
      <x v="33"/>
    </i>
    <i>
      <x v="9"/>
    </i>
    <i>
      <x v="8"/>
    </i>
    <i>
      <x v="7"/>
    </i>
    <i>
      <x v="17"/>
    </i>
    <i>
      <x v="39"/>
    </i>
    <i>
      <x v="19"/>
    </i>
    <i>
      <x v="6"/>
    </i>
    <i>
      <x v="32"/>
    </i>
    <i>
      <x v="20"/>
    </i>
    <i>
      <x v="38"/>
    </i>
    <i>
      <x v="35"/>
    </i>
    <i>
      <x v="14"/>
    </i>
    <i>
      <x v="40"/>
    </i>
    <i>
      <x v="50"/>
    </i>
    <i>
      <x v="36"/>
    </i>
    <i>
      <x v="5"/>
    </i>
    <i>
      <x v="24"/>
    </i>
    <i>
      <x v="1"/>
    </i>
    <i>
      <x v="23"/>
    </i>
    <i>
      <x v="37"/>
    </i>
    <i>
      <x v="26"/>
    </i>
    <i>
      <x v="22"/>
    </i>
    <i>
      <x v="21"/>
    </i>
    <i>
      <x v="46"/>
    </i>
    <i>
      <x v="41"/>
    </i>
    <i>
      <x v="18"/>
    </i>
    <i>
      <x v="2"/>
    </i>
    <i>
      <x v="25"/>
    </i>
    <i>
      <x v="51"/>
    </i>
    <i>
      <x v="53"/>
    </i>
    <i>
      <x v="16"/>
    </i>
    <i>
      <x v="3"/>
    </i>
    <i>
      <x v="4"/>
    </i>
    <i>
      <x v="27"/>
    </i>
    <i>
      <x v="15"/>
    </i>
    <i>
      <x v="52"/>
    </i>
    <i>
      <x v="13"/>
    </i>
    <i>
      <x v="54"/>
    </i>
    <i>
      <x/>
    </i>
    <i>
      <x v="56"/>
    </i>
    <i>
      <x v="47"/>
    </i>
    <i>
      <x v="30"/>
    </i>
    <i>
      <x v="34"/>
    </i>
    <i>
      <x v="29"/>
    </i>
    <i t="grand">
      <x/>
    </i>
  </rowItems>
  <colItems count="1">
    <i/>
  </colItems>
  <dataFields count="1">
    <dataField name="Suma de Unds Libretas" fld="4" baseField="0" baseItem="0" numFmtId="164"/>
  </dataFields>
  <formats count="1">
    <format dxfId="10">
      <pivotArea field="2" type="button" dataOnly="0" labelOnly="1" outline="0" axis="axisRow" fieldPosition="0"/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43B0FBA-101F-4BDE-B7D9-DEC774E127D5}" name="TablaDinámica2" cacheId="5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J7:K67" firstHeaderRow="1" firstDataRow="1" firstDataCol="1"/>
  <pivotFields count="5">
    <pivotField showAll="0"/>
    <pivotField showAll="0"/>
    <pivotField axis="axisRow" showAll="0" sortType="descending">
      <items count="61">
        <item x="0"/>
        <item x="37"/>
        <item x="47"/>
        <item x="1"/>
        <item x="2"/>
        <item x="26"/>
        <item x="25"/>
        <item x="18"/>
        <item x="41"/>
        <item x="20"/>
        <item x="57"/>
        <item x="56"/>
        <item x="3"/>
        <item x="43"/>
        <item x="4"/>
        <item x="5"/>
        <item x="53"/>
        <item x="40"/>
        <item x="42"/>
        <item x="22"/>
        <item x="33"/>
        <item x="21"/>
        <item x="32"/>
        <item x="45"/>
        <item x="38"/>
        <item x="50"/>
        <item x="6"/>
        <item x="23"/>
        <item x="7"/>
        <item x="8"/>
        <item x="17"/>
        <item x="19"/>
        <item x="48"/>
        <item x="9"/>
        <item x="51"/>
        <item x="49"/>
        <item x="46"/>
        <item x="39"/>
        <item x="36"/>
        <item x="52"/>
        <item x="34"/>
        <item x="28"/>
        <item x="16"/>
        <item x="55"/>
        <item x="31"/>
        <item x="10"/>
        <item x="27"/>
        <item x="30"/>
        <item x="29"/>
        <item x="11"/>
        <item x="12"/>
        <item x="13"/>
        <item x="14"/>
        <item x="35"/>
        <item x="15"/>
        <item h="1" m="1" x="59"/>
        <item x="58"/>
        <item x="24"/>
        <item x="44"/>
        <item x="5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dataField="1" numFmtId="164" showAll="0"/>
  </pivotFields>
  <rowFields count="1">
    <field x="2"/>
  </rowFields>
  <rowItems count="60">
    <i>
      <x v="56"/>
    </i>
    <i>
      <x v="10"/>
    </i>
    <i>
      <x v="11"/>
    </i>
    <i>
      <x v="57"/>
    </i>
    <i>
      <x v="30"/>
    </i>
    <i>
      <x v="9"/>
    </i>
    <i>
      <x v="35"/>
    </i>
    <i>
      <x v="27"/>
    </i>
    <i>
      <x v="42"/>
    </i>
    <i>
      <x v="37"/>
    </i>
    <i>
      <x v="43"/>
    </i>
    <i>
      <x v="7"/>
    </i>
    <i>
      <x v="8"/>
    </i>
    <i>
      <x v="31"/>
    </i>
    <i>
      <x v="6"/>
    </i>
    <i>
      <x v="46"/>
    </i>
    <i>
      <x v="22"/>
    </i>
    <i>
      <x v="40"/>
    </i>
    <i>
      <x v="47"/>
    </i>
    <i>
      <x v="53"/>
    </i>
    <i>
      <x v="16"/>
    </i>
    <i>
      <x v="34"/>
    </i>
    <i>
      <x v="5"/>
    </i>
    <i>
      <x v="21"/>
    </i>
    <i>
      <x v="19"/>
    </i>
    <i>
      <x v="38"/>
    </i>
    <i>
      <x v="41"/>
    </i>
    <i>
      <x v="48"/>
    </i>
    <i>
      <x v="18"/>
    </i>
    <i>
      <x v="25"/>
    </i>
    <i>
      <x v="44"/>
    </i>
    <i>
      <x v="13"/>
    </i>
    <i>
      <x v="39"/>
    </i>
    <i>
      <x v="1"/>
    </i>
    <i>
      <x v="32"/>
    </i>
    <i>
      <x v="36"/>
    </i>
    <i>
      <x v="12"/>
    </i>
    <i>
      <x v="23"/>
    </i>
    <i>
      <x v="52"/>
    </i>
    <i>
      <x v="20"/>
    </i>
    <i>
      <x v="59"/>
    </i>
    <i>
      <x v="17"/>
    </i>
    <i>
      <x v="33"/>
    </i>
    <i>
      <x v="58"/>
    </i>
    <i>
      <x v="2"/>
    </i>
    <i>
      <x v="24"/>
    </i>
    <i>
      <x v="4"/>
    </i>
    <i>
      <x v="51"/>
    </i>
    <i>
      <x v="15"/>
    </i>
    <i>
      <x v="45"/>
    </i>
    <i>
      <x v="26"/>
    </i>
    <i>
      <x/>
    </i>
    <i>
      <x v="54"/>
    </i>
    <i>
      <x v="49"/>
    </i>
    <i>
      <x v="50"/>
    </i>
    <i>
      <x v="14"/>
    </i>
    <i>
      <x v="3"/>
    </i>
    <i>
      <x v="28"/>
    </i>
    <i>
      <x v="29"/>
    </i>
    <i t="grand">
      <x/>
    </i>
  </rowItems>
  <colItems count="1">
    <i/>
  </colItems>
  <dataFields count="1">
    <dataField name="Suma de Unds Libretas" fld="4" baseField="0" baseItem="0" numFmtId="164"/>
  </dataFields>
  <formats count="2">
    <format dxfId="9">
      <pivotArea field="2" type="button" dataOnly="0" labelOnly="1" outline="0" axis="axisRow" fieldPosition="0"/>
    </format>
    <format dxfId="8">
      <pivotArea dataOnly="0" labelOnly="1" outline="0" axis="axisValues" fieldPosition="0"/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93AF6E9-FAF9-434F-9707-09E987901A80}" name="TablaDinámica1" cacheId="6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K7:L67" firstHeaderRow="1" firstDataRow="1" firstDataCol="1"/>
  <pivotFields count="6">
    <pivotField showAll="0"/>
    <pivotField showAll="0"/>
    <pivotField axis="axisRow" showAll="0" sortType="descending">
      <items count="61">
        <item x="0"/>
        <item x="37"/>
        <item x="41"/>
        <item x="1"/>
        <item x="2"/>
        <item x="26"/>
        <item x="25"/>
        <item x="18"/>
        <item x="46"/>
        <item x="20"/>
        <item x="54"/>
        <item x="50"/>
        <item x="3"/>
        <item x="42"/>
        <item x="4"/>
        <item x="5"/>
        <item x="53"/>
        <item x="39"/>
        <item x="49"/>
        <item x="22"/>
        <item x="33"/>
        <item x="21"/>
        <item x="32"/>
        <item x="40"/>
        <item x="56"/>
        <item x="48"/>
        <item x="6"/>
        <item x="23"/>
        <item x="7"/>
        <item x="8"/>
        <item x="17"/>
        <item x="19"/>
        <item x="47"/>
        <item x="9"/>
        <item x="51"/>
        <item x="43"/>
        <item x="44"/>
        <item x="38"/>
        <item x="36"/>
        <item x="45"/>
        <item x="34"/>
        <item x="28"/>
        <item x="16"/>
        <item x="52"/>
        <item x="31"/>
        <item x="10"/>
        <item x="27"/>
        <item x="30"/>
        <item x="29"/>
        <item x="11"/>
        <item x="12"/>
        <item x="13"/>
        <item x="14"/>
        <item x="35"/>
        <item x="15"/>
        <item h="1" m="1" x="59"/>
        <item x="55"/>
        <item x="24"/>
        <item m="1" x="57"/>
        <item m="1" x="58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axis="axisRow" showAll="0" sortType="descending">
      <items count="3">
        <item x="1"/>
        <item x="0"/>
        <item t="default"/>
      </items>
    </pivotField>
    <pivotField dataField="1" numFmtId="164" showAll="0"/>
  </pivotFields>
  <rowFields count="2">
    <field x="4"/>
    <field x="2"/>
  </rowFields>
  <rowItems count="60">
    <i>
      <x/>
    </i>
    <i r="1">
      <x v="56"/>
    </i>
    <i r="1">
      <x v="10"/>
    </i>
    <i r="1">
      <x v="11"/>
    </i>
    <i r="1">
      <x v="53"/>
    </i>
    <i r="1">
      <x v="25"/>
    </i>
    <i r="1">
      <x v="48"/>
    </i>
    <i r="1">
      <x v="43"/>
    </i>
    <i r="1">
      <x v="16"/>
    </i>
    <i r="1">
      <x v="5"/>
    </i>
    <i r="1">
      <x v="8"/>
    </i>
    <i r="1">
      <x v="46"/>
    </i>
    <i r="1">
      <x v="34"/>
    </i>
    <i r="1">
      <x v="40"/>
    </i>
    <i r="1">
      <x v="32"/>
    </i>
    <i r="1">
      <x v="22"/>
    </i>
    <i r="1">
      <x v="47"/>
    </i>
    <i r="1">
      <x v="41"/>
    </i>
    <i r="1">
      <x v="6"/>
    </i>
    <i>
      <x v="1"/>
    </i>
    <i r="1">
      <x v="57"/>
    </i>
    <i r="1">
      <x v="30"/>
    </i>
    <i r="1">
      <x v="9"/>
    </i>
    <i r="1">
      <x v="27"/>
    </i>
    <i r="1">
      <x v="37"/>
    </i>
    <i r="1">
      <x v="42"/>
    </i>
    <i r="1">
      <x v="35"/>
    </i>
    <i r="1">
      <x v="18"/>
    </i>
    <i r="1">
      <x v="7"/>
    </i>
    <i r="1">
      <x v="31"/>
    </i>
    <i r="1">
      <x v="38"/>
    </i>
    <i r="1">
      <x v="21"/>
    </i>
    <i r="1">
      <x v="13"/>
    </i>
    <i r="1">
      <x v="19"/>
    </i>
    <i r="1">
      <x v="1"/>
    </i>
    <i r="1">
      <x v="36"/>
    </i>
    <i r="1">
      <x v="44"/>
    </i>
    <i r="1">
      <x v="23"/>
    </i>
    <i r="1">
      <x v="12"/>
    </i>
    <i r="1">
      <x v="39"/>
    </i>
    <i r="1">
      <x v="20"/>
    </i>
    <i r="1">
      <x v="17"/>
    </i>
    <i r="1">
      <x v="33"/>
    </i>
    <i r="1">
      <x v="2"/>
    </i>
    <i r="1">
      <x v="24"/>
    </i>
    <i r="1">
      <x v="49"/>
    </i>
    <i r="1">
      <x v="15"/>
    </i>
    <i r="1">
      <x v="14"/>
    </i>
    <i r="1">
      <x v="51"/>
    </i>
    <i r="1">
      <x v="45"/>
    </i>
    <i r="1">
      <x v="54"/>
    </i>
    <i r="1">
      <x v="4"/>
    </i>
    <i r="1">
      <x v="50"/>
    </i>
    <i r="1">
      <x v="26"/>
    </i>
    <i r="1">
      <x v="52"/>
    </i>
    <i r="1">
      <x/>
    </i>
    <i r="1">
      <x v="3"/>
    </i>
    <i r="1">
      <x v="28"/>
    </i>
    <i r="1">
      <x v="29"/>
    </i>
    <i t="grand">
      <x/>
    </i>
  </rowItems>
  <colItems count="1">
    <i/>
  </colItems>
  <dataFields count="1">
    <dataField name="Suma de Unds Libretas" fld="5" baseField="0" baseItem="0" numFmtId="164"/>
  </dataFields>
  <formats count="8">
    <format dxfId="7">
      <pivotArea field="2" type="button" dataOnly="0" labelOnly="1" outline="0" axis="axisRow" fieldPosition="1"/>
    </format>
    <format dxfId="6">
      <pivotArea dataOnly="0" labelOnly="1" outline="0" axis="axisValues" fieldPosition="0"/>
    </format>
    <format dxfId="5">
      <pivotArea dataOnly="0" labelOnly="1" fieldPosition="0">
        <references count="1">
          <reference field="4" count="1">
            <x v="0"/>
          </reference>
        </references>
      </pivotArea>
    </format>
    <format dxfId="4">
      <pivotArea dataOnly="0" labelOnly="1" fieldPosition="0">
        <references count="1">
          <reference field="4" count="1">
            <x v="1"/>
          </reference>
        </references>
      </pivotArea>
    </format>
    <format dxfId="3">
      <pivotArea collapsedLevelsAreSubtotals="1" fieldPosition="0">
        <references count="1">
          <reference field="4" count="1">
            <x v="0"/>
          </reference>
        </references>
      </pivotArea>
    </format>
    <format dxfId="2">
      <pivotArea collapsedLevelsAreSubtotals="1" fieldPosition="0">
        <references count="1">
          <reference field="4" count="1">
            <x v="0"/>
          </reference>
        </references>
      </pivotArea>
    </format>
    <format dxfId="1">
      <pivotArea collapsedLevelsAreSubtotals="1" fieldPosition="0">
        <references count="1">
          <reference field="4" count="1">
            <x v="1"/>
          </reference>
        </references>
      </pivotArea>
    </format>
    <format dxfId="0">
      <pivotArea collapsedLevelsAreSubtotals="1" fieldPosition="0">
        <references count="1">
          <reference field="4" count="1">
            <x v="1"/>
          </reference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ivotTable" Target="../pivotTables/pivotTable3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ivotTable" Target="../pivotTables/pivotTable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4.bin"/><Relationship Id="rId1" Type="http://schemas.openxmlformats.org/officeDocument/2006/relationships/pivotTable" Target="../pivotTables/pivotTable5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6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7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8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3.xml"/><Relationship Id="rId2" Type="http://schemas.openxmlformats.org/officeDocument/2006/relationships/printerSettings" Target="../printerSettings/printerSettings19.bin"/><Relationship Id="rId1" Type="http://schemas.openxmlformats.org/officeDocument/2006/relationships/pivotTable" Target="../pivotTables/pivotTable6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2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7.xml"/><Relationship Id="rId2" Type="http://schemas.openxmlformats.org/officeDocument/2006/relationships/printerSettings" Target="../printerSettings/printerSettings23.bin"/><Relationship Id="rId1" Type="http://schemas.openxmlformats.org/officeDocument/2006/relationships/pivotTable" Target="../pivotTables/pivotTable7.xm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51507-6408-410C-B621-96BBD0BB21BD}">
  <sheetPr>
    <pageSetUpPr fitToPage="1"/>
  </sheetPr>
  <dimension ref="A1:I58"/>
  <sheetViews>
    <sheetView topLeftCell="A9" workbookViewId="0">
      <selection activeCell="B12" sqref="B12:C12"/>
    </sheetView>
  </sheetViews>
  <sheetFormatPr baseColWidth="10" defaultRowHeight="15" x14ac:dyDescent="0.25"/>
  <cols>
    <col min="1" max="1" width="43.7109375" customWidth="1"/>
    <col min="3" max="3" width="30.28515625" customWidth="1"/>
    <col min="9" max="9" width="26.140625" customWidth="1"/>
  </cols>
  <sheetData>
    <row r="1" spans="1:9" ht="18.75" x14ac:dyDescent="0.3">
      <c r="A1" s="107" t="s">
        <v>0</v>
      </c>
      <c r="B1" s="107"/>
      <c r="C1" s="107"/>
      <c r="D1" s="107"/>
      <c r="E1" s="107"/>
    </row>
    <row r="2" spans="1:9" ht="15.75" x14ac:dyDescent="0.25">
      <c r="A2" s="108" t="s">
        <v>1</v>
      </c>
      <c r="B2" s="108"/>
      <c r="C2" s="108"/>
      <c r="D2" s="108"/>
      <c r="E2" s="108"/>
    </row>
    <row r="3" spans="1:9" ht="15.75" x14ac:dyDescent="0.25">
      <c r="A3" s="108" t="s">
        <v>2</v>
      </c>
      <c r="B3" s="108"/>
      <c r="C3" s="108"/>
      <c r="D3" s="108"/>
      <c r="E3" s="108"/>
    </row>
    <row r="4" spans="1:9" x14ac:dyDescent="0.25">
      <c r="A4" s="90" t="s">
        <v>3</v>
      </c>
      <c r="B4" s="90"/>
      <c r="C4" s="90"/>
      <c r="D4" s="90"/>
      <c r="E4" s="90"/>
    </row>
    <row r="5" spans="1:9" x14ac:dyDescent="0.25">
      <c r="A5" s="90" t="s">
        <v>42</v>
      </c>
      <c r="B5" s="90"/>
      <c r="C5" s="90"/>
      <c r="D5" s="90"/>
      <c r="E5" s="90"/>
    </row>
    <row r="6" spans="1:9" x14ac:dyDescent="0.25">
      <c r="A6" s="90" t="s">
        <v>4</v>
      </c>
      <c r="B6" s="90"/>
      <c r="C6" s="90"/>
      <c r="D6" s="90"/>
      <c r="E6" s="90"/>
    </row>
    <row r="7" spans="1:9" x14ac:dyDescent="0.25">
      <c r="A7" s="90"/>
      <c r="B7" s="90"/>
      <c r="C7" s="90"/>
    </row>
    <row r="8" spans="1:9" x14ac:dyDescent="0.25">
      <c r="B8" s="89"/>
      <c r="C8" s="89"/>
    </row>
    <row r="9" spans="1:9" x14ac:dyDescent="0.25">
      <c r="A9" s="2" t="s">
        <v>5</v>
      </c>
      <c r="B9" s="3"/>
      <c r="C9" s="3"/>
    </row>
    <row r="10" spans="1:9" x14ac:dyDescent="0.25">
      <c r="A10" s="4" t="s">
        <v>6</v>
      </c>
      <c r="B10" s="90"/>
      <c r="C10" s="90"/>
    </row>
    <row r="11" spans="1:9" x14ac:dyDescent="0.25">
      <c r="A11" t="s">
        <v>7</v>
      </c>
      <c r="B11" s="103">
        <f>1123843.73+221365651.91+2252053.5</f>
        <v>224741549.13999999</v>
      </c>
      <c r="C11" s="90"/>
    </row>
    <row r="12" spans="1:9" x14ac:dyDescent="0.25">
      <c r="A12" t="s">
        <v>8</v>
      </c>
      <c r="B12" s="103">
        <f>3345365+2304207.06</f>
        <v>5649572.0600000005</v>
      </c>
      <c r="C12" s="103"/>
    </row>
    <row r="13" spans="1:9" x14ac:dyDescent="0.25">
      <c r="A13" t="s">
        <v>9</v>
      </c>
      <c r="B13" s="103">
        <v>30032391.530000001</v>
      </c>
      <c r="C13" s="90"/>
    </row>
    <row r="14" spans="1:9" x14ac:dyDescent="0.25">
      <c r="A14" t="s">
        <v>10</v>
      </c>
      <c r="B14" s="103">
        <v>3205553.72</v>
      </c>
      <c r="C14" s="90"/>
    </row>
    <row r="15" spans="1:9" x14ac:dyDescent="0.25">
      <c r="A15" t="s">
        <v>11</v>
      </c>
      <c r="B15" s="103">
        <f>+I18</f>
        <v>227395113.59999999</v>
      </c>
      <c r="C15" s="90"/>
      <c r="I15" s="20" t="s">
        <v>186</v>
      </c>
    </row>
    <row r="16" spans="1:9" x14ac:dyDescent="0.25">
      <c r="A16" s="2" t="s">
        <v>12</v>
      </c>
      <c r="B16" s="93">
        <f>SUM(B11:C15)</f>
        <v>491024180.04999995</v>
      </c>
      <c r="C16" s="94"/>
      <c r="G16" s="90" t="s">
        <v>187</v>
      </c>
      <c r="H16" s="90"/>
      <c r="I16" s="6">
        <v>533600</v>
      </c>
    </row>
    <row r="17" spans="1:9" x14ac:dyDescent="0.25">
      <c r="B17" s="90"/>
      <c r="C17" s="90"/>
      <c r="G17" s="90" t="s">
        <v>188</v>
      </c>
      <c r="H17" s="90"/>
      <c r="I17" s="6">
        <f>+LIBRETAS.!F9</f>
        <v>226861513.59999999</v>
      </c>
    </row>
    <row r="18" spans="1:9" ht="15.75" thickBot="1" x14ac:dyDescent="0.3">
      <c r="A18" s="2" t="s">
        <v>13</v>
      </c>
      <c r="B18" s="104"/>
      <c r="C18" s="104"/>
      <c r="H18" s="6" t="str">
        <f>+[1]Hoja2!F8</f>
        <v>TOTAL RD$</v>
      </c>
      <c r="I18" s="55">
        <f>+I16+I17</f>
        <v>227395113.59999999</v>
      </c>
    </row>
    <row r="19" spans="1:9" ht="15.75" thickTop="1" x14ac:dyDescent="0.25">
      <c r="A19" t="s">
        <v>14</v>
      </c>
      <c r="B19" s="105">
        <v>681780760.27999997</v>
      </c>
      <c r="C19" s="106"/>
    </row>
    <row r="20" spans="1:9" x14ac:dyDescent="0.25">
      <c r="A20" t="s">
        <v>15</v>
      </c>
      <c r="B20" s="103">
        <v>-303349050.14999998</v>
      </c>
      <c r="C20" s="103"/>
    </row>
    <row r="21" spans="1:9" x14ac:dyDescent="0.25">
      <c r="A21" t="s">
        <v>16</v>
      </c>
      <c r="B21" s="105">
        <v>72830434.700000003</v>
      </c>
      <c r="C21" s="106"/>
    </row>
    <row r="22" spans="1:9" x14ac:dyDescent="0.25">
      <c r="A22" t="s">
        <v>17</v>
      </c>
      <c r="B22" s="105">
        <v>-64992702.200000003</v>
      </c>
      <c r="C22" s="106"/>
    </row>
    <row r="23" spans="1:9" x14ac:dyDescent="0.25">
      <c r="A23" s="2" t="s">
        <v>18</v>
      </c>
      <c r="B23" s="93">
        <f>SUM(B19:C22)</f>
        <v>386269442.63</v>
      </c>
      <c r="C23" s="94"/>
    </row>
    <row r="24" spans="1:9" ht="15.75" thickBot="1" x14ac:dyDescent="0.3">
      <c r="A24" s="2" t="s">
        <v>19</v>
      </c>
      <c r="B24" s="100">
        <f>+B16+B23</f>
        <v>877293622.67999995</v>
      </c>
      <c r="C24" s="101"/>
    </row>
    <row r="25" spans="1:9" ht="15.75" thickTop="1" x14ac:dyDescent="0.25">
      <c r="B25" s="90"/>
      <c r="C25" s="90"/>
    </row>
    <row r="26" spans="1:9" x14ac:dyDescent="0.25">
      <c r="A26" s="102" t="s">
        <v>20</v>
      </c>
      <c r="B26" s="102"/>
      <c r="C26" s="102"/>
    </row>
    <row r="27" spans="1:9" x14ac:dyDescent="0.25">
      <c r="A27" s="4" t="s">
        <v>21</v>
      </c>
      <c r="B27" s="90"/>
      <c r="C27" s="90"/>
    </row>
    <row r="28" spans="1:9" x14ac:dyDescent="0.25">
      <c r="A28" t="s">
        <v>22</v>
      </c>
      <c r="B28" s="92">
        <v>0</v>
      </c>
      <c r="C28" s="92"/>
    </row>
    <row r="29" spans="1:9" x14ac:dyDescent="0.25">
      <c r="A29" t="s">
        <v>23</v>
      </c>
      <c r="B29" s="91">
        <v>84613980.030000001</v>
      </c>
      <c r="C29" s="91"/>
      <c r="E29" s="6"/>
      <c r="I29" s="6"/>
    </row>
    <row r="30" spans="1:9" x14ac:dyDescent="0.25">
      <c r="A30" s="2" t="s">
        <v>24</v>
      </c>
      <c r="B30" s="93">
        <f>SUM(B28:C29)</f>
        <v>84613980.030000001</v>
      </c>
      <c r="C30" s="94"/>
    </row>
    <row r="31" spans="1:9" x14ac:dyDescent="0.25">
      <c r="B31" s="90"/>
      <c r="C31" s="90"/>
    </row>
    <row r="32" spans="1:9" x14ac:dyDescent="0.25">
      <c r="A32" s="4" t="s">
        <v>25</v>
      </c>
      <c r="B32" s="90"/>
      <c r="C32" s="90"/>
    </row>
    <row r="33" spans="1:5" x14ac:dyDescent="0.25">
      <c r="A33" t="s">
        <v>26</v>
      </c>
      <c r="B33" s="91">
        <v>4893310.18</v>
      </c>
      <c r="C33" s="91"/>
    </row>
    <row r="34" spans="1:5" x14ac:dyDescent="0.25">
      <c r="A34" s="2" t="s">
        <v>27</v>
      </c>
      <c r="B34" s="93">
        <f>+B33</f>
        <v>4893310.18</v>
      </c>
      <c r="C34" s="94"/>
    </row>
    <row r="35" spans="1:5" ht="15.75" thickBot="1" x14ac:dyDescent="0.3">
      <c r="A35" s="2" t="s">
        <v>28</v>
      </c>
      <c r="B35" s="100">
        <f>+B30+B34</f>
        <v>89507290.210000008</v>
      </c>
      <c r="C35" s="101"/>
    </row>
    <row r="36" spans="1:5" ht="15.75" thickTop="1" x14ac:dyDescent="0.25">
      <c r="B36" s="90"/>
      <c r="C36" s="90"/>
    </row>
    <row r="37" spans="1:5" x14ac:dyDescent="0.25">
      <c r="A37" s="102" t="s">
        <v>29</v>
      </c>
      <c r="B37" s="102"/>
      <c r="C37" s="102"/>
    </row>
    <row r="38" spans="1:5" x14ac:dyDescent="0.25">
      <c r="A38" t="s">
        <v>30</v>
      </c>
      <c r="B38" s="92">
        <v>787786332.47000003</v>
      </c>
      <c r="C38" s="92"/>
    </row>
    <row r="39" spans="1:5" x14ac:dyDescent="0.25">
      <c r="A39" s="2" t="s">
        <v>31</v>
      </c>
      <c r="B39" s="93">
        <f>+B38</f>
        <v>787786332.47000003</v>
      </c>
      <c r="C39" s="94"/>
    </row>
    <row r="40" spans="1:5" ht="15.75" thickBot="1" x14ac:dyDescent="0.3">
      <c r="A40" s="2" t="s">
        <v>32</v>
      </c>
      <c r="B40" s="95">
        <f>+B35+B39</f>
        <v>877293622.68000007</v>
      </c>
      <c r="C40" s="96"/>
    </row>
    <row r="41" spans="1:5" ht="15.75" thickTop="1" x14ac:dyDescent="0.25">
      <c r="B41" s="97">
        <f>+B24-B40</f>
        <v>0</v>
      </c>
      <c r="C41" s="98"/>
    </row>
    <row r="42" spans="1:5" x14ac:dyDescent="0.25">
      <c r="B42" s="5"/>
      <c r="C42" s="1"/>
    </row>
    <row r="43" spans="1:5" x14ac:dyDescent="0.25">
      <c r="B43" s="5"/>
      <c r="C43" s="1"/>
    </row>
    <row r="44" spans="1:5" x14ac:dyDescent="0.25">
      <c r="A44" t="s">
        <v>33</v>
      </c>
      <c r="C44" s="90" t="s">
        <v>34</v>
      </c>
      <c r="D44" s="90"/>
      <c r="E44" s="7"/>
    </row>
    <row r="45" spans="1:5" x14ac:dyDescent="0.25">
      <c r="C45" s="1"/>
      <c r="D45" s="1"/>
      <c r="E45" s="7"/>
    </row>
    <row r="46" spans="1:5" x14ac:dyDescent="0.25">
      <c r="C46" s="1"/>
      <c r="D46" s="1"/>
      <c r="E46" s="7"/>
    </row>
    <row r="48" spans="1:5" x14ac:dyDescent="0.25">
      <c r="A48" s="8" t="s">
        <v>35</v>
      </c>
      <c r="C48" s="99" t="s">
        <v>36</v>
      </c>
      <c r="D48" s="99"/>
      <c r="E48" s="99"/>
    </row>
    <row r="49" spans="1:5" x14ac:dyDescent="0.25">
      <c r="A49" s="9" t="s">
        <v>37</v>
      </c>
      <c r="C49" s="89" t="s">
        <v>38</v>
      </c>
      <c r="D49" s="89"/>
      <c r="E49" s="89"/>
    </row>
    <row r="53" spans="1:5" x14ac:dyDescent="0.25">
      <c r="A53" t="s">
        <v>39</v>
      </c>
    </row>
    <row r="57" spans="1:5" x14ac:dyDescent="0.25">
      <c r="A57" s="10" t="s">
        <v>40</v>
      </c>
    </row>
    <row r="58" spans="1:5" x14ac:dyDescent="0.25">
      <c r="A58" s="4" t="s">
        <v>41</v>
      </c>
    </row>
  </sheetData>
  <mergeCells count="45">
    <mergeCell ref="B13:C13"/>
    <mergeCell ref="A1:E1"/>
    <mergeCell ref="A2:E2"/>
    <mergeCell ref="A3:E3"/>
    <mergeCell ref="A4:E4"/>
    <mergeCell ref="A5:E5"/>
    <mergeCell ref="A6:E6"/>
    <mergeCell ref="A7:C7"/>
    <mergeCell ref="B8:C8"/>
    <mergeCell ref="B10:C10"/>
    <mergeCell ref="B11:C11"/>
    <mergeCell ref="B12:C12"/>
    <mergeCell ref="B25:C25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7:C27"/>
    <mergeCell ref="B28:C28"/>
    <mergeCell ref="B29:C29"/>
    <mergeCell ref="B30:C30"/>
    <mergeCell ref="B31:C31"/>
    <mergeCell ref="C49:E49"/>
    <mergeCell ref="G16:H16"/>
    <mergeCell ref="G17:H17"/>
    <mergeCell ref="B33:C33"/>
    <mergeCell ref="B38:C38"/>
    <mergeCell ref="B39:C39"/>
    <mergeCell ref="B40:C40"/>
    <mergeCell ref="B41:C41"/>
    <mergeCell ref="C44:D44"/>
    <mergeCell ref="C48:E48"/>
    <mergeCell ref="B32:C32"/>
    <mergeCell ref="B34:C34"/>
    <mergeCell ref="B35:C35"/>
    <mergeCell ref="B36:C36"/>
    <mergeCell ref="A37:C37"/>
    <mergeCell ref="A26:C26"/>
  </mergeCells>
  <pageMargins left="0.7" right="0.7" top="0.75" bottom="0.75" header="0.3" footer="0.3"/>
  <pageSetup scale="76" fitToWidth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7B83C-981B-4457-8F3B-43B310EB4E29}">
  <sheetPr>
    <pageSetUpPr fitToPage="1"/>
  </sheetPr>
  <dimension ref="A1:P27"/>
  <sheetViews>
    <sheetView workbookViewId="0">
      <selection activeCell="N24" sqref="N24"/>
    </sheetView>
  </sheetViews>
  <sheetFormatPr baseColWidth="10" defaultRowHeight="15" x14ac:dyDescent="0.25"/>
  <cols>
    <col min="2" max="2" width="6" customWidth="1"/>
    <col min="3" max="3" width="13" customWidth="1"/>
    <col min="5" max="5" width="10.140625" customWidth="1"/>
    <col min="7" max="7" width="23" customWidth="1"/>
    <col min="9" max="9" width="9.5703125" customWidth="1"/>
    <col min="10" max="10" width="19.85546875" customWidth="1"/>
    <col min="11" max="11" width="10.5703125" customWidth="1"/>
    <col min="12" max="12" width="21.85546875" customWidth="1"/>
    <col min="13" max="13" width="17.140625" customWidth="1"/>
    <col min="14" max="14" width="16.42578125" customWidth="1"/>
    <col min="16" max="16" width="3.85546875" customWidth="1"/>
  </cols>
  <sheetData>
    <row r="1" spans="1:16" x14ac:dyDescent="0.25">
      <c r="A1" s="89" t="s">
        <v>43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</row>
    <row r="2" spans="1:16" x14ac:dyDescent="0.25">
      <c r="A2" s="90" t="s">
        <v>2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</row>
    <row r="3" spans="1:16" x14ac:dyDescent="0.25">
      <c r="A3" s="90" t="s">
        <v>44</v>
      </c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</row>
    <row r="4" spans="1:16" x14ac:dyDescent="0.25">
      <c r="A4" s="90" t="s">
        <v>223</v>
      </c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</row>
    <row r="5" spans="1:16" ht="15.75" thickBot="1" x14ac:dyDescent="0.3"/>
    <row r="6" spans="1:16" ht="30.75" thickBot="1" x14ac:dyDescent="0.3">
      <c r="A6" s="131" t="s">
        <v>45</v>
      </c>
      <c r="B6" s="132"/>
      <c r="C6" s="11" t="s">
        <v>46</v>
      </c>
      <c r="D6" s="131" t="s">
        <v>47</v>
      </c>
      <c r="E6" s="133"/>
      <c r="F6" s="131" t="s">
        <v>48</v>
      </c>
      <c r="G6" s="133"/>
      <c r="H6" s="131" t="s">
        <v>49</v>
      </c>
      <c r="I6" s="133"/>
      <c r="J6" s="11" t="s">
        <v>50</v>
      </c>
      <c r="K6" s="11" t="s">
        <v>51</v>
      </c>
      <c r="L6" s="12" t="s">
        <v>52</v>
      </c>
      <c r="M6" s="12" t="s">
        <v>53</v>
      </c>
      <c r="N6" s="13" t="s">
        <v>54</v>
      </c>
      <c r="O6" s="134" t="s">
        <v>55</v>
      </c>
      <c r="P6" s="135"/>
    </row>
    <row r="7" spans="1:16" ht="36.75" customHeight="1" x14ac:dyDescent="0.25">
      <c r="A7" s="126" t="s">
        <v>56</v>
      </c>
      <c r="B7" s="126"/>
      <c r="C7" s="14">
        <v>672</v>
      </c>
      <c r="D7" s="126" t="s">
        <v>57</v>
      </c>
      <c r="E7" s="126"/>
      <c r="F7" s="127" t="s">
        <v>226</v>
      </c>
      <c r="G7" s="127"/>
      <c r="H7" s="128">
        <v>586476.88</v>
      </c>
      <c r="I7" s="129"/>
      <c r="J7" s="15" t="s">
        <v>59</v>
      </c>
      <c r="K7" s="14">
        <v>12</v>
      </c>
      <c r="L7" s="14">
        <v>12</v>
      </c>
      <c r="M7" s="16">
        <f>+H7/12</f>
        <v>48873.073333333334</v>
      </c>
      <c r="N7" s="16">
        <f>+M7*L7</f>
        <v>586476.88</v>
      </c>
      <c r="O7" s="130">
        <f t="shared" ref="O7:O12" si="0">+H7-N7</f>
        <v>0</v>
      </c>
      <c r="P7" s="126"/>
    </row>
    <row r="8" spans="1:16" ht="36.75" customHeight="1" x14ac:dyDescent="0.25">
      <c r="A8" s="124" t="s">
        <v>56</v>
      </c>
      <c r="B8" s="125"/>
      <c r="C8" s="14">
        <v>672</v>
      </c>
      <c r="D8" s="126" t="s">
        <v>57</v>
      </c>
      <c r="E8" s="126"/>
      <c r="F8" s="127" t="s">
        <v>228</v>
      </c>
      <c r="G8" s="127"/>
      <c r="H8" s="121">
        <v>17400</v>
      </c>
      <c r="I8" s="122"/>
      <c r="J8" s="15" t="s">
        <v>59</v>
      </c>
      <c r="K8" s="14">
        <v>12</v>
      </c>
      <c r="L8" s="14">
        <v>12</v>
      </c>
      <c r="M8" s="16">
        <f>+H8/K8</f>
        <v>1450</v>
      </c>
      <c r="N8" s="16">
        <f>+L8*M8</f>
        <v>17400</v>
      </c>
      <c r="O8" s="109">
        <f t="shared" si="0"/>
        <v>0</v>
      </c>
      <c r="P8" s="110"/>
    </row>
    <row r="9" spans="1:16" ht="36.75" customHeight="1" x14ac:dyDescent="0.25">
      <c r="A9" s="124" t="s">
        <v>56</v>
      </c>
      <c r="B9" s="125"/>
      <c r="C9" s="14">
        <v>672</v>
      </c>
      <c r="D9" s="126" t="s">
        <v>57</v>
      </c>
      <c r="E9" s="126"/>
      <c r="F9" s="127" t="s">
        <v>227</v>
      </c>
      <c r="G9" s="127"/>
      <c r="H9" s="121">
        <v>83520</v>
      </c>
      <c r="I9" s="122"/>
      <c r="J9" s="15" t="s">
        <v>59</v>
      </c>
      <c r="K9" s="14">
        <v>12</v>
      </c>
      <c r="L9" s="14">
        <v>12</v>
      </c>
      <c r="M9" s="16">
        <f>+H9/K9</f>
        <v>6960</v>
      </c>
      <c r="N9" s="16">
        <f>+L9*M9</f>
        <v>83520</v>
      </c>
      <c r="O9" s="109">
        <f t="shared" si="0"/>
        <v>0</v>
      </c>
      <c r="P9" s="110"/>
    </row>
    <row r="10" spans="1:16" ht="30" x14ac:dyDescent="0.25">
      <c r="A10" s="117" t="s">
        <v>60</v>
      </c>
      <c r="B10" s="117"/>
      <c r="C10" s="18">
        <v>1743</v>
      </c>
      <c r="D10" s="117" t="s">
        <v>57</v>
      </c>
      <c r="E10" s="117"/>
      <c r="F10" s="120" t="s">
        <v>61</v>
      </c>
      <c r="G10" s="120"/>
      <c r="H10" s="123">
        <v>136654.79999999999</v>
      </c>
      <c r="I10" s="123"/>
      <c r="J10" s="15" t="s">
        <v>62</v>
      </c>
      <c r="K10" s="17">
        <v>4</v>
      </c>
      <c r="L10" s="17">
        <v>4</v>
      </c>
      <c r="M10" s="19">
        <f>+H10/4</f>
        <v>34163.699999999997</v>
      </c>
      <c r="N10" s="16">
        <f>+L10*M10</f>
        <v>136654.79999999999</v>
      </c>
      <c r="O10" s="116">
        <f t="shared" si="0"/>
        <v>0</v>
      </c>
      <c r="P10" s="117"/>
    </row>
    <row r="11" spans="1:16" ht="30" x14ac:dyDescent="0.25">
      <c r="A11" s="118">
        <v>45544</v>
      </c>
      <c r="B11" s="119"/>
      <c r="C11" s="18">
        <v>2372</v>
      </c>
      <c r="D11" s="117" t="s">
        <v>57</v>
      </c>
      <c r="E11" s="117"/>
      <c r="F11" s="120" t="s">
        <v>63</v>
      </c>
      <c r="G11" s="120"/>
      <c r="H11" s="121">
        <v>22786.82</v>
      </c>
      <c r="I11" s="122"/>
      <c r="J11" s="15" t="s">
        <v>64</v>
      </c>
      <c r="K11" s="17">
        <v>1</v>
      </c>
      <c r="L11" s="17">
        <v>1</v>
      </c>
      <c r="M11" s="19">
        <f>+H11/1</f>
        <v>22786.82</v>
      </c>
      <c r="N11" s="16">
        <f>+L11*M11</f>
        <v>22786.82</v>
      </c>
      <c r="O11" s="116">
        <f t="shared" si="0"/>
        <v>0</v>
      </c>
      <c r="P11" s="117"/>
    </row>
    <row r="12" spans="1:16" ht="30" x14ac:dyDescent="0.25">
      <c r="A12" s="118">
        <v>45544</v>
      </c>
      <c r="B12" s="119"/>
      <c r="C12" s="18">
        <v>2372</v>
      </c>
      <c r="D12" s="117" t="s">
        <v>57</v>
      </c>
      <c r="E12" s="117"/>
      <c r="F12" s="120" t="s">
        <v>63</v>
      </c>
      <c r="G12" s="120"/>
      <c r="H12" s="121">
        <v>75851.460000000006</v>
      </c>
      <c r="I12" s="122"/>
      <c r="J12" s="15" t="s">
        <v>64</v>
      </c>
      <c r="K12" s="17">
        <v>1</v>
      </c>
      <c r="L12" s="17">
        <v>1</v>
      </c>
      <c r="M12" s="19">
        <f>+H12</f>
        <v>75851.460000000006</v>
      </c>
      <c r="N12" s="19">
        <f>+M12</f>
        <v>75851.460000000006</v>
      </c>
      <c r="O12" s="116">
        <f t="shared" si="0"/>
        <v>0</v>
      </c>
      <c r="P12" s="117"/>
    </row>
    <row r="13" spans="1:16" ht="30" x14ac:dyDescent="0.25">
      <c r="A13" s="117" t="s">
        <v>65</v>
      </c>
      <c r="B13" s="117"/>
      <c r="C13" s="18">
        <v>2602</v>
      </c>
      <c r="D13" s="117" t="s">
        <v>57</v>
      </c>
      <c r="E13" s="117"/>
      <c r="F13" s="120" t="s">
        <v>66</v>
      </c>
      <c r="G13" s="120"/>
      <c r="H13" s="123">
        <v>4636481.3600000003</v>
      </c>
      <c r="I13" s="123"/>
      <c r="J13" s="15" t="s">
        <v>67</v>
      </c>
      <c r="K13" s="17">
        <v>12</v>
      </c>
      <c r="L13" s="17">
        <v>6</v>
      </c>
      <c r="M13" s="19">
        <f>+H13/12</f>
        <v>386373.44666666671</v>
      </c>
      <c r="N13" s="19">
        <f>+M13*L13</f>
        <v>2318240.6800000002</v>
      </c>
      <c r="O13" s="109">
        <f>+H13-N13</f>
        <v>2318240.6800000002</v>
      </c>
      <c r="P13" s="110"/>
    </row>
    <row r="14" spans="1:16" ht="15.75" thickBot="1" x14ac:dyDescent="0.3">
      <c r="G14" s="20" t="s">
        <v>68</v>
      </c>
      <c r="H14" s="113">
        <f>SUM(H7:I13)</f>
        <v>5559171.3200000003</v>
      </c>
      <c r="I14" s="114"/>
      <c r="N14" s="21">
        <f>SUM(N7:N13)</f>
        <v>3240930.64</v>
      </c>
      <c r="O14" s="115">
        <f>SUM(O7:P13)</f>
        <v>2318240.6800000002</v>
      </c>
      <c r="P14" s="115"/>
    </row>
    <row r="15" spans="1:16" ht="15.75" thickTop="1" x14ac:dyDescent="0.25"/>
    <row r="16" spans="1:16" ht="15.75" thickBot="1" x14ac:dyDescent="0.3"/>
    <row r="17" spans="1:16" ht="30.75" thickBot="1" x14ac:dyDescent="0.3">
      <c r="A17" s="131" t="s">
        <v>45</v>
      </c>
      <c r="B17" s="132"/>
      <c r="C17" s="11" t="s">
        <v>46</v>
      </c>
      <c r="D17" s="131" t="s">
        <v>47</v>
      </c>
      <c r="E17" s="133"/>
      <c r="F17" s="131" t="s">
        <v>48</v>
      </c>
      <c r="G17" s="133"/>
      <c r="H17" s="131" t="s">
        <v>49</v>
      </c>
      <c r="I17" s="133"/>
      <c r="J17" s="11" t="s">
        <v>50</v>
      </c>
      <c r="K17" s="11" t="s">
        <v>51</v>
      </c>
      <c r="L17" s="12" t="s">
        <v>52</v>
      </c>
      <c r="M17" s="12" t="s">
        <v>53</v>
      </c>
      <c r="N17" s="13" t="s">
        <v>54</v>
      </c>
      <c r="O17" s="134" t="s">
        <v>55</v>
      </c>
      <c r="P17" s="135"/>
    </row>
    <row r="18" spans="1:16" ht="45" customHeight="1" x14ac:dyDescent="0.25">
      <c r="A18" s="126" t="s">
        <v>225</v>
      </c>
      <c r="B18" s="126"/>
      <c r="C18" s="14">
        <v>1029</v>
      </c>
      <c r="D18" s="126" t="s">
        <v>57</v>
      </c>
      <c r="E18" s="126"/>
      <c r="F18" s="127" t="s">
        <v>226</v>
      </c>
      <c r="G18" s="127"/>
      <c r="H18" s="128">
        <v>601013.55000000005</v>
      </c>
      <c r="I18" s="129"/>
      <c r="J18" s="15" t="s">
        <v>229</v>
      </c>
      <c r="K18" s="14">
        <v>12</v>
      </c>
      <c r="L18" s="14">
        <v>0</v>
      </c>
      <c r="M18" s="16">
        <f>+H18/12</f>
        <v>50084.462500000001</v>
      </c>
      <c r="N18" s="16">
        <f>+M18*L18</f>
        <v>0</v>
      </c>
      <c r="O18" s="130">
        <f>+H18-N18</f>
        <v>601013.55000000005</v>
      </c>
      <c r="P18" s="126"/>
    </row>
    <row r="19" spans="1:16" ht="45" customHeight="1" x14ac:dyDescent="0.25">
      <c r="A19" s="126" t="s">
        <v>225</v>
      </c>
      <c r="B19" s="126"/>
      <c r="C19" s="14">
        <v>1029</v>
      </c>
      <c r="D19" s="126" t="s">
        <v>57</v>
      </c>
      <c r="E19" s="126"/>
      <c r="F19" s="127" t="s">
        <v>228</v>
      </c>
      <c r="G19" s="127"/>
      <c r="H19" s="121">
        <v>17400</v>
      </c>
      <c r="I19" s="122"/>
      <c r="J19" s="15" t="s">
        <v>229</v>
      </c>
      <c r="K19" s="14">
        <v>12</v>
      </c>
      <c r="L19" s="14">
        <v>0</v>
      </c>
      <c r="M19" s="16">
        <f>+H19/K19</f>
        <v>1450</v>
      </c>
      <c r="N19" s="16">
        <f>+L19*M19</f>
        <v>0</v>
      </c>
      <c r="O19" s="109">
        <f>+H19-N19</f>
        <v>17400</v>
      </c>
      <c r="P19" s="110"/>
    </row>
    <row r="20" spans="1:16" ht="45" customHeight="1" x14ac:dyDescent="0.25">
      <c r="A20" s="126" t="s">
        <v>225</v>
      </c>
      <c r="B20" s="126"/>
      <c r="C20" s="14">
        <v>1029</v>
      </c>
      <c r="D20" s="126" t="s">
        <v>57</v>
      </c>
      <c r="E20" s="126"/>
      <c r="F20" s="127" t="s">
        <v>227</v>
      </c>
      <c r="G20" s="127"/>
      <c r="H20" s="121">
        <v>86659.05</v>
      </c>
      <c r="I20" s="122"/>
      <c r="J20" s="15" t="s">
        <v>229</v>
      </c>
      <c r="K20" s="14">
        <v>12</v>
      </c>
      <c r="L20" s="14">
        <v>0</v>
      </c>
      <c r="M20" s="16">
        <f>+H20/K20</f>
        <v>7221.5875000000005</v>
      </c>
      <c r="N20" s="16">
        <f>+L20*M20</f>
        <v>0</v>
      </c>
      <c r="O20" s="109">
        <f>+H20-N20</f>
        <v>86659.05</v>
      </c>
      <c r="P20" s="110"/>
    </row>
    <row r="21" spans="1:16" ht="21" customHeight="1" x14ac:dyDescent="0.25">
      <c r="O21" s="143">
        <f>+O18+O19+O20</f>
        <v>705072.60000000009</v>
      </c>
      <c r="P21" s="144"/>
    </row>
    <row r="23" spans="1:16" ht="15.75" thickBot="1" x14ac:dyDescent="0.3">
      <c r="K23" s="142" t="s">
        <v>230</v>
      </c>
      <c r="L23" s="142"/>
      <c r="M23" s="142"/>
      <c r="N23" s="139">
        <f>+O14+O21</f>
        <v>3023313.2800000003</v>
      </c>
      <c r="O23" s="140"/>
      <c r="P23" s="140"/>
    </row>
    <row r="24" spans="1:16" ht="15.75" thickTop="1" x14ac:dyDescent="0.25"/>
    <row r="25" spans="1:16" ht="15.75" thickBot="1" x14ac:dyDescent="0.3">
      <c r="F25" s="111"/>
      <c r="G25" s="111"/>
      <c r="K25" s="111"/>
      <c r="L25" s="111"/>
    </row>
    <row r="26" spans="1:16" x14ac:dyDescent="0.25">
      <c r="F26" s="112" t="s">
        <v>35</v>
      </c>
      <c r="G26" s="112"/>
      <c r="K26" s="112" t="s">
        <v>36</v>
      </c>
      <c r="L26" s="112"/>
    </row>
    <row r="27" spans="1:16" x14ac:dyDescent="0.25">
      <c r="F27" s="90" t="s">
        <v>69</v>
      </c>
      <c r="G27" s="90"/>
      <c r="K27" s="90" t="s">
        <v>70</v>
      </c>
      <c r="L27" s="90"/>
    </row>
  </sheetData>
  <mergeCells count="75">
    <mergeCell ref="A1:P1"/>
    <mergeCell ref="A2:P2"/>
    <mergeCell ref="A3:P3"/>
    <mergeCell ref="A4:P4"/>
    <mergeCell ref="A6:B6"/>
    <mergeCell ref="D6:E6"/>
    <mergeCell ref="F6:G6"/>
    <mergeCell ref="H6:I6"/>
    <mergeCell ref="O6:P6"/>
    <mergeCell ref="A8:B8"/>
    <mergeCell ref="D8:E8"/>
    <mergeCell ref="F8:G8"/>
    <mergeCell ref="H8:I8"/>
    <mergeCell ref="O8:P8"/>
    <mergeCell ref="A7:B7"/>
    <mergeCell ref="D7:E7"/>
    <mergeCell ref="F7:G7"/>
    <mergeCell ref="H7:I7"/>
    <mergeCell ref="O7:P7"/>
    <mergeCell ref="O9:P9"/>
    <mergeCell ref="A10:B10"/>
    <mergeCell ref="D10:E10"/>
    <mergeCell ref="F10:G10"/>
    <mergeCell ref="H10:I10"/>
    <mergeCell ref="O10:P10"/>
    <mergeCell ref="A13:B13"/>
    <mergeCell ref="D13:E13"/>
    <mergeCell ref="F13:G13"/>
    <mergeCell ref="H13:I13"/>
    <mergeCell ref="A9:B9"/>
    <mergeCell ref="D9:E9"/>
    <mergeCell ref="F9:G9"/>
    <mergeCell ref="H9:I9"/>
    <mergeCell ref="A12:B12"/>
    <mergeCell ref="D12:E12"/>
    <mergeCell ref="F12:G12"/>
    <mergeCell ref="H12:I12"/>
    <mergeCell ref="O12:P12"/>
    <mergeCell ref="A11:B11"/>
    <mergeCell ref="D11:E11"/>
    <mergeCell ref="F11:G11"/>
    <mergeCell ref="H11:I11"/>
    <mergeCell ref="O11:P11"/>
    <mergeCell ref="O13:P13"/>
    <mergeCell ref="F25:G25"/>
    <mergeCell ref="K25:L25"/>
    <mergeCell ref="F26:G26"/>
    <mergeCell ref="K26:L26"/>
    <mergeCell ref="O18:P18"/>
    <mergeCell ref="N23:P23"/>
    <mergeCell ref="O21:P21"/>
    <mergeCell ref="O19:P19"/>
    <mergeCell ref="O20:P20"/>
    <mergeCell ref="H14:I14"/>
    <mergeCell ref="O14:P14"/>
    <mergeCell ref="F27:G27"/>
    <mergeCell ref="K27:L27"/>
    <mergeCell ref="A18:B18"/>
    <mergeCell ref="D18:E18"/>
    <mergeCell ref="F18:G18"/>
    <mergeCell ref="H18:I18"/>
    <mergeCell ref="K23:M23"/>
    <mergeCell ref="A19:B19"/>
    <mergeCell ref="D19:E19"/>
    <mergeCell ref="F19:G19"/>
    <mergeCell ref="H19:I19"/>
    <mergeCell ref="A20:B20"/>
    <mergeCell ref="D20:E20"/>
    <mergeCell ref="F20:G20"/>
    <mergeCell ref="H20:I20"/>
    <mergeCell ref="A17:B17"/>
    <mergeCell ref="D17:E17"/>
    <mergeCell ref="F17:G17"/>
    <mergeCell ref="H17:I17"/>
    <mergeCell ref="O17:P17"/>
  </mergeCells>
  <pageMargins left="0.7" right="0.7" top="0.75" bottom="0.75" header="0.3" footer="0.3"/>
  <pageSetup scale="58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42742-F054-4250-9F4B-7B849F7B7414}">
  <dimension ref="B1:K286"/>
  <sheetViews>
    <sheetView topLeftCell="A39" workbookViewId="0">
      <selection activeCell="K12" sqref="K12"/>
    </sheetView>
  </sheetViews>
  <sheetFormatPr baseColWidth="10" defaultRowHeight="15" x14ac:dyDescent="0.25"/>
  <cols>
    <col min="1" max="1" width="1.5703125" customWidth="1"/>
    <col min="2" max="2" width="12.140625" style="36" customWidth="1"/>
    <col min="3" max="3" width="9" style="36" customWidth="1"/>
    <col min="4" max="4" width="14.7109375" customWidth="1"/>
    <col min="5" max="5" width="19.140625" bestFit="1" customWidth="1"/>
    <col min="6" max="6" width="9" customWidth="1"/>
    <col min="7" max="7" width="20.42578125" bestFit="1" customWidth="1"/>
    <col min="8" max="8" width="41" bestFit="1" customWidth="1"/>
    <col min="10" max="10" width="24.5703125" bestFit="1" customWidth="1"/>
    <col min="11" max="11" width="21.7109375" bestFit="1" customWidth="1"/>
    <col min="12" max="12" width="9.28515625" bestFit="1" customWidth="1"/>
    <col min="13" max="13" width="7" bestFit="1" customWidth="1"/>
    <col min="14" max="14" width="16.42578125" bestFit="1" customWidth="1"/>
    <col min="15" max="15" width="12.42578125" bestFit="1" customWidth="1"/>
    <col min="16" max="16" width="25.7109375" bestFit="1" customWidth="1"/>
    <col min="17" max="17" width="7.28515625" bestFit="1" customWidth="1"/>
    <col min="18" max="18" width="7.7109375" bestFit="1" customWidth="1"/>
    <col min="19" max="19" width="12.140625" bestFit="1" customWidth="1"/>
    <col min="20" max="20" width="7" bestFit="1" customWidth="1"/>
    <col min="21" max="21" width="15" bestFit="1" customWidth="1"/>
    <col min="22" max="22" width="11.85546875" bestFit="1" customWidth="1"/>
    <col min="23" max="23" width="13.7109375" bestFit="1" customWidth="1"/>
    <col min="24" max="24" width="13.28515625" bestFit="1" customWidth="1"/>
    <col min="25" max="25" width="10" bestFit="1" customWidth="1"/>
    <col min="26" max="26" width="8.7109375" bestFit="1" customWidth="1"/>
    <col min="27" max="27" width="13" bestFit="1" customWidth="1"/>
    <col min="28" max="28" width="11.140625" bestFit="1" customWidth="1"/>
    <col min="29" max="29" width="12.5703125" bestFit="1" customWidth="1"/>
    <col min="30" max="30" width="14.5703125" bestFit="1" customWidth="1"/>
    <col min="31" max="31" width="11.140625" bestFit="1" customWidth="1"/>
    <col min="32" max="32" width="13.140625" bestFit="1" customWidth="1"/>
    <col min="33" max="33" width="11.140625" bestFit="1" customWidth="1"/>
    <col min="34" max="34" width="13" bestFit="1" customWidth="1"/>
    <col min="35" max="35" width="23.5703125" bestFit="1" customWidth="1"/>
    <col min="36" max="36" width="26.7109375" bestFit="1" customWidth="1"/>
    <col min="37" max="37" width="11.140625" bestFit="1" customWidth="1"/>
    <col min="38" max="38" width="12.7109375" bestFit="1" customWidth="1"/>
    <col min="39" max="39" width="12.5703125" bestFit="1" customWidth="1"/>
    <col min="40" max="40" width="15.5703125" bestFit="1" customWidth="1"/>
    <col min="41" max="41" width="12.140625" bestFit="1" customWidth="1"/>
    <col min="42" max="42" width="15.140625" bestFit="1" customWidth="1"/>
    <col min="43" max="43" width="11.140625" bestFit="1" customWidth="1"/>
    <col min="44" max="44" width="13.5703125" bestFit="1" customWidth="1"/>
    <col min="45" max="45" width="15.28515625" bestFit="1" customWidth="1"/>
    <col min="46" max="46" width="18.42578125" bestFit="1" customWidth="1"/>
    <col min="47" max="47" width="13.5703125" bestFit="1" customWidth="1"/>
    <col min="48" max="48" width="16.7109375" bestFit="1" customWidth="1"/>
    <col min="49" max="49" width="11.140625" bestFit="1" customWidth="1"/>
    <col min="50" max="50" width="12" bestFit="1" customWidth="1"/>
    <col min="51" max="51" width="11.140625" bestFit="1" customWidth="1"/>
    <col min="52" max="52" width="13.42578125" bestFit="1" customWidth="1"/>
    <col min="53" max="53" width="11.140625" bestFit="1" customWidth="1"/>
    <col min="54" max="54" width="12.28515625" bestFit="1" customWidth="1"/>
    <col min="55" max="55" width="11.140625" bestFit="1" customWidth="1"/>
    <col min="56" max="56" width="11.28515625" bestFit="1" customWidth="1"/>
    <col min="57" max="57" width="11.140625" bestFit="1" customWidth="1"/>
    <col min="58" max="58" width="10.7109375" bestFit="1" customWidth="1"/>
    <col min="59" max="59" width="11.140625" bestFit="1" customWidth="1"/>
    <col min="60" max="60" width="13.85546875" bestFit="1" customWidth="1"/>
    <col min="61" max="61" width="13" bestFit="1" customWidth="1"/>
    <col min="62" max="62" width="16.140625" bestFit="1" customWidth="1"/>
    <col min="63" max="63" width="14.28515625" bestFit="1" customWidth="1"/>
    <col min="64" max="64" width="17.42578125" bestFit="1" customWidth="1"/>
    <col min="65" max="65" width="13" bestFit="1" customWidth="1"/>
    <col min="66" max="66" width="16.140625" bestFit="1" customWidth="1"/>
    <col min="67" max="67" width="11.140625" bestFit="1" customWidth="1"/>
    <col min="68" max="68" width="13" bestFit="1" customWidth="1"/>
    <col min="69" max="69" width="11.140625" bestFit="1" customWidth="1"/>
    <col min="70" max="70" width="12.85546875" bestFit="1" customWidth="1"/>
    <col min="71" max="71" width="11.140625" bestFit="1" customWidth="1"/>
    <col min="72" max="72" width="10.28515625" bestFit="1" customWidth="1"/>
    <col min="73" max="73" width="13.28515625" bestFit="1" customWidth="1"/>
    <col min="74" max="74" width="16.42578125" bestFit="1" customWidth="1"/>
    <col min="75" max="75" width="11.140625" bestFit="1" customWidth="1"/>
    <col min="76" max="76" width="11" bestFit="1" customWidth="1"/>
    <col min="77" max="77" width="15.28515625" bestFit="1" customWidth="1"/>
    <col min="78" max="78" width="18.42578125" bestFit="1" customWidth="1"/>
    <col min="79" max="79" width="11.140625" bestFit="1" customWidth="1"/>
    <col min="80" max="80" width="12.85546875" bestFit="1" customWidth="1"/>
    <col min="81" max="81" width="18.5703125" bestFit="1" customWidth="1"/>
    <col min="82" max="82" width="21.7109375" bestFit="1" customWidth="1"/>
    <col min="83" max="83" width="11.140625" bestFit="1" customWidth="1"/>
    <col min="84" max="84" width="13.42578125" bestFit="1" customWidth="1"/>
    <col min="85" max="85" width="13.5703125" bestFit="1" customWidth="1"/>
    <col min="86" max="86" width="16.7109375" bestFit="1" customWidth="1"/>
    <col min="87" max="87" width="11.140625" bestFit="1" customWidth="1"/>
    <col min="89" max="89" width="13" bestFit="1" customWidth="1"/>
    <col min="90" max="90" width="9.28515625" bestFit="1" customWidth="1"/>
    <col min="91" max="91" width="7" bestFit="1" customWidth="1"/>
    <col min="92" max="92" width="16.42578125" bestFit="1" customWidth="1"/>
    <col min="93" max="93" width="12.42578125" bestFit="1" customWidth="1"/>
    <col min="94" max="94" width="25.7109375" bestFit="1" customWidth="1"/>
    <col min="95" max="95" width="7.28515625" bestFit="1" customWidth="1"/>
    <col min="96" max="96" width="7.7109375" bestFit="1" customWidth="1"/>
    <col min="97" max="97" width="12.140625" bestFit="1" customWidth="1"/>
    <col min="98" max="98" width="7" bestFit="1" customWidth="1"/>
    <col min="99" max="99" width="15" bestFit="1" customWidth="1"/>
    <col min="100" max="100" width="11.85546875" bestFit="1" customWidth="1"/>
    <col min="101" max="101" width="13.7109375" bestFit="1" customWidth="1"/>
    <col min="102" max="102" width="13.28515625" bestFit="1" customWidth="1"/>
    <col min="103" max="103" width="10" bestFit="1" customWidth="1"/>
    <col min="104" max="104" width="8.7109375" bestFit="1" customWidth="1"/>
    <col min="105" max="105" width="13" bestFit="1" customWidth="1"/>
    <col min="106" max="106" width="16.140625" bestFit="1" customWidth="1"/>
    <col min="107" max="107" width="12.5703125" bestFit="1" customWidth="1"/>
  </cols>
  <sheetData>
    <row r="1" spans="2:11" x14ac:dyDescent="0.25">
      <c r="B1"/>
      <c r="C1"/>
    </row>
    <row r="2" spans="2:11" ht="18.75" x14ac:dyDescent="0.25">
      <c r="B2" s="22"/>
      <c r="C2" s="23" t="s">
        <v>71</v>
      </c>
      <c r="D2" s="22"/>
      <c r="E2" s="22"/>
      <c r="F2" s="22"/>
    </row>
    <row r="3" spans="2:11" x14ac:dyDescent="0.25">
      <c r="B3" s="22"/>
      <c r="C3" s="24" t="s">
        <v>72</v>
      </c>
      <c r="D3" s="25"/>
      <c r="E3" s="25"/>
      <c r="F3" s="22"/>
    </row>
    <row r="4" spans="2:11" x14ac:dyDescent="0.25">
      <c r="B4" s="22"/>
      <c r="C4" s="26" t="s">
        <v>232</v>
      </c>
      <c r="D4" s="25"/>
      <c r="E4" s="25"/>
      <c r="F4" s="22"/>
    </row>
    <row r="5" spans="2:11" ht="15.75" thickBot="1" x14ac:dyDescent="0.3">
      <c r="B5"/>
      <c r="C5"/>
    </row>
    <row r="6" spans="2:11" ht="15.75" thickBot="1" x14ac:dyDescent="0.3">
      <c r="B6" s="136" t="s">
        <v>74</v>
      </c>
      <c r="C6" s="136"/>
      <c r="D6" s="136" t="s">
        <v>75</v>
      </c>
      <c r="E6" s="136"/>
      <c r="F6" s="136" t="s">
        <v>76</v>
      </c>
      <c r="G6" s="136"/>
      <c r="H6" s="27">
        <f>SUM(F8:F201)</f>
        <v>1038008</v>
      </c>
      <c r="J6" s="28" t="s">
        <v>233</v>
      </c>
      <c r="K6" s="28"/>
    </row>
    <row r="7" spans="2:11" x14ac:dyDescent="0.25">
      <c r="B7" s="29" t="s">
        <v>78</v>
      </c>
      <c r="C7" s="29" t="s">
        <v>79</v>
      </c>
      <c r="D7" s="29" t="s">
        <v>80</v>
      </c>
      <c r="E7" s="29" t="s">
        <v>81</v>
      </c>
      <c r="F7" s="29" t="s">
        <v>82</v>
      </c>
      <c r="G7" s="29" t="s">
        <v>83</v>
      </c>
      <c r="H7" s="29" t="s">
        <v>84</v>
      </c>
      <c r="J7" s="69" t="s">
        <v>85</v>
      </c>
      <c r="K7" t="s">
        <v>86</v>
      </c>
    </row>
    <row r="8" spans="2:11" x14ac:dyDescent="0.25">
      <c r="B8" s="30">
        <v>0</v>
      </c>
      <c r="C8" s="31">
        <v>0</v>
      </c>
      <c r="D8" s="32" t="s">
        <v>87</v>
      </c>
      <c r="E8" t="s">
        <v>87</v>
      </c>
      <c r="F8" s="33">
        <v>0</v>
      </c>
      <c r="G8" s="34" t="s">
        <v>88</v>
      </c>
      <c r="H8" s="35"/>
      <c r="J8" s="36" t="s">
        <v>89</v>
      </c>
      <c r="K8" s="37">
        <v>381456</v>
      </c>
    </row>
    <row r="9" spans="2:11" x14ac:dyDescent="0.25">
      <c r="B9" s="38">
        <v>0</v>
      </c>
      <c r="C9" s="31">
        <v>0</v>
      </c>
      <c r="D9" s="32" t="s">
        <v>90</v>
      </c>
      <c r="E9" t="s">
        <v>90</v>
      </c>
      <c r="F9" s="33">
        <v>0</v>
      </c>
      <c r="G9" s="34" t="s">
        <v>88</v>
      </c>
      <c r="H9" s="40"/>
      <c r="J9" s="36" t="s">
        <v>234</v>
      </c>
      <c r="K9" s="37">
        <v>368544</v>
      </c>
    </row>
    <row r="10" spans="2:11" x14ac:dyDescent="0.25">
      <c r="B10" s="30">
        <v>0</v>
      </c>
      <c r="C10" s="31">
        <v>0</v>
      </c>
      <c r="D10" s="32" t="s">
        <v>92</v>
      </c>
      <c r="E10" t="s">
        <v>92</v>
      </c>
      <c r="F10" s="33">
        <v>0</v>
      </c>
      <c r="G10" s="34" t="s">
        <v>88</v>
      </c>
      <c r="H10" s="40"/>
      <c r="J10" s="36" t="s">
        <v>91</v>
      </c>
      <c r="K10" s="37">
        <v>166036</v>
      </c>
    </row>
    <row r="11" spans="2:11" x14ac:dyDescent="0.25">
      <c r="B11" s="30">
        <v>0</v>
      </c>
      <c r="C11" s="31">
        <v>0</v>
      </c>
      <c r="D11" s="32" t="s">
        <v>94</v>
      </c>
      <c r="E11" t="s">
        <v>94</v>
      </c>
      <c r="F11" s="33">
        <v>0</v>
      </c>
      <c r="G11" s="34" t="s">
        <v>88</v>
      </c>
      <c r="H11" s="40" t="s">
        <v>95</v>
      </c>
      <c r="J11" s="36" t="s">
        <v>195</v>
      </c>
      <c r="K11" s="37">
        <v>72000</v>
      </c>
    </row>
    <row r="12" spans="2:11" x14ac:dyDescent="0.25">
      <c r="B12" s="30">
        <v>0</v>
      </c>
      <c r="C12" s="31">
        <v>0</v>
      </c>
      <c r="D12" s="32" t="s">
        <v>97</v>
      </c>
      <c r="E12" t="s">
        <v>97</v>
      </c>
      <c r="F12" s="33">
        <v>0</v>
      </c>
      <c r="G12" s="34" t="s">
        <v>88</v>
      </c>
      <c r="H12" s="40" t="s">
        <v>95</v>
      </c>
      <c r="J12" s="36" t="s">
        <v>93</v>
      </c>
      <c r="K12" s="37">
        <v>7667</v>
      </c>
    </row>
    <row r="13" spans="2:11" x14ac:dyDescent="0.25">
      <c r="B13" s="30">
        <v>0</v>
      </c>
      <c r="C13" s="31">
        <v>0</v>
      </c>
      <c r="D13" s="32" t="s">
        <v>99</v>
      </c>
      <c r="E13" t="s">
        <v>99</v>
      </c>
      <c r="F13" s="33">
        <v>0</v>
      </c>
      <c r="G13" s="34" t="s">
        <v>88</v>
      </c>
      <c r="H13" s="40"/>
      <c r="J13" s="36" t="s">
        <v>96</v>
      </c>
      <c r="K13" s="37">
        <v>4455</v>
      </c>
    </row>
    <row r="14" spans="2:11" x14ac:dyDescent="0.25">
      <c r="B14" s="30">
        <v>0</v>
      </c>
      <c r="C14" s="31">
        <v>0</v>
      </c>
      <c r="D14" s="32" t="s">
        <v>103</v>
      </c>
      <c r="E14" t="s">
        <v>103</v>
      </c>
      <c r="F14" s="33">
        <v>0</v>
      </c>
      <c r="G14" s="34" t="s">
        <v>88</v>
      </c>
      <c r="H14" s="40"/>
      <c r="J14" s="36" t="s">
        <v>235</v>
      </c>
      <c r="K14" s="37">
        <v>3080</v>
      </c>
    </row>
    <row r="15" spans="2:11" x14ac:dyDescent="0.25">
      <c r="B15" s="30">
        <v>0</v>
      </c>
      <c r="C15" s="31">
        <v>0</v>
      </c>
      <c r="D15" s="32" t="s">
        <v>105</v>
      </c>
      <c r="E15" t="s">
        <v>105</v>
      </c>
      <c r="F15" s="33">
        <v>0</v>
      </c>
      <c r="G15" s="34" t="s">
        <v>88</v>
      </c>
      <c r="H15" s="40"/>
      <c r="J15" s="36" t="s">
        <v>129</v>
      </c>
      <c r="K15" s="37">
        <v>3020</v>
      </c>
    </row>
    <row r="16" spans="2:11" x14ac:dyDescent="0.25">
      <c r="B16" s="30">
        <v>0</v>
      </c>
      <c r="C16" s="31">
        <v>0</v>
      </c>
      <c r="D16" s="32" t="s">
        <v>107</v>
      </c>
      <c r="E16" t="s">
        <v>107</v>
      </c>
      <c r="F16" s="33">
        <v>0</v>
      </c>
      <c r="G16" s="34" t="s">
        <v>88</v>
      </c>
      <c r="H16" s="40"/>
      <c r="J16" s="36" t="s">
        <v>127</v>
      </c>
      <c r="K16" s="37">
        <v>2680</v>
      </c>
    </row>
    <row r="17" spans="2:11" x14ac:dyDescent="0.25">
      <c r="B17" s="30">
        <v>0</v>
      </c>
      <c r="C17" s="31">
        <v>0</v>
      </c>
      <c r="D17" s="32" t="s">
        <v>109</v>
      </c>
      <c r="E17" t="s">
        <v>109</v>
      </c>
      <c r="F17" s="33">
        <v>0</v>
      </c>
      <c r="G17" s="34" t="s">
        <v>88</v>
      </c>
      <c r="H17" s="40"/>
      <c r="J17" s="36" t="s">
        <v>98</v>
      </c>
      <c r="K17" s="37">
        <v>2504</v>
      </c>
    </row>
    <row r="18" spans="2:11" x14ac:dyDescent="0.25">
      <c r="B18" s="30">
        <v>0</v>
      </c>
      <c r="C18" s="31">
        <v>0</v>
      </c>
      <c r="D18" s="32" t="s">
        <v>111</v>
      </c>
      <c r="E18" t="s">
        <v>111</v>
      </c>
      <c r="F18" s="33">
        <v>0</v>
      </c>
      <c r="G18" s="34" t="s">
        <v>88</v>
      </c>
      <c r="H18" s="40"/>
      <c r="J18" s="36" t="s">
        <v>102</v>
      </c>
      <c r="K18" s="37">
        <v>2340</v>
      </c>
    </row>
    <row r="19" spans="2:11" x14ac:dyDescent="0.25">
      <c r="B19" s="30">
        <v>0</v>
      </c>
      <c r="C19" s="31">
        <v>0</v>
      </c>
      <c r="D19" s="32" t="s">
        <v>113</v>
      </c>
      <c r="E19" t="s">
        <v>113</v>
      </c>
      <c r="F19" s="33">
        <v>0</v>
      </c>
      <c r="G19" s="34" t="s">
        <v>88</v>
      </c>
      <c r="H19" s="40"/>
      <c r="J19" s="36" t="s">
        <v>108</v>
      </c>
      <c r="K19" s="37">
        <v>2137</v>
      </c>
    </row>
    <row r="20" spans="2:11" x14ac:dyDescent="0.25">
      <c r="B20" s="30">
        <v>0</v>
      </c>
      <c r="C20" s="31">
        <v>0</v>
      </c>
      <c r="D20" s="32" t="s">
        <v>115</v>
      </c>
      <c r="E20" t="s">
        <v>115</v>
      </c>
      <c r="F20" s="33">
        <v>0</v>
      </c>
      <c r="G20" s="34" t="s">
        <v>88</v>
      </c>
      <c r="H20" s="40"/>
      <c r="J20" s="36" t="s">
        <v>110</v>
      </c>
      <c r="K20" s="37">
        <v>1951</v>
      </c>
    </row>
    <row r="21" spans="2:11" x14ac:dyDescent="0.25">
      <c r="B21" s="30">
        <v>0</v>
      </c>
      <c r="C21" s="31">
        <v>0</v>
      </c>
      <c r="D21" s="32" t="s">
        <v>117</v>
      </c>
      <c r="E21" t="s">
        <v>117</v>
      </c>
      <c r="F21" s="33">
        <v>0</v>
      </c>
      <c r="G21" s="34" t="s">
        <v>88</v>
      </c>
      <c r="H21" s="40"/>
      <c r="J21" s="36" t="s">
        <v>133</v>
      </c>
      <c r="K21" s="37">
        <v>1839</v>
      </c>
    </row>
    <row r="22" spans="2:11" x14ac:dyDescent="0.25">
      <c r="B22" s="30">
        <v>0</v>
      </c>
      <c r="C22" s="31">
        <v>0</v>
      </c>
      <c r="D22" s="32" t="s">
        <v>119</v>
      </c>
      <c r="E22" t="s">
        <v>119</v>
      </c>
      <c r="F22" s="33">
        <v>0</v>
      </c>
      <c r="G22" s="34" t="s">
        <v>88</v>
      </c>
      <c r="H22" s="40"/>
      <c r="J22" s="36" t="s">
        <v>128</v>
      </c>
      <c r="K22" s="37">
        <v>1772</v>
      </c>
    </row>
    <row r="23" spans="2:11" x14ac:dyDescent="0.25">
      <c r="B23" s="30">
        <v>0</v>
      </c>
      <c r="C23" s="31">
        <v>0</v>
      </c>
      <c r="D23" s="32" t="s">
        <v>121</v>
      </c>
      <c r="E23" t="s">
        <v>121</v>
      </c>
      <c r="F23" s="33">
        <v>0</v>
      </c>
      <c r="G23" s="34" t="s">
        <v>88</v>
      </c>
      <c r="H23" s="40"/>
      <c r="J23" s="36" t="s">
        <v>100</v>
      </c>
      <c r="K23" s="37">
        <v>1691</v>
      </c>
    </row>
    <row r="24" spans="2:11" x14ac:dyDescent="0.25">
      <c r="B24" s="41">
        <v>6900548</v>
      </c>
      <c r="C24" s="36">
        <v>6900550</v>
      </c>
      <c r="D24" s="32" t="s">
        <v>123</v>
      </c>
      <c r="E24" s="42" t="s">
        <v>123</v>
      </c>
      <c r="F24" s="33">
        <f t="shared" ref="F24:F87" si="0">+C24-B24+1</f>
        <v>3</v>
      </c>
      <c r="G24" s="34" t="s">
        <v>124</v>
      </c>
      <c r="H24" s="40"/>
      <c r="J24" s="36" t="s">
        <v>120</v>
      </c>
      <c r="K24" s="37">
        <v>1639</v>
      </c>
    </row>
    <row r="25" spans="2:11" x14ac:dyDescent="0.25">
      <c r="B25" s="41">
        <v>7161601</v>
      </c>
      <c r="C25" s="36">
        <v>7161846</v>
      </c>
      <c r="D25" s="32" t="s">
        <v>96</v>
      </c>
      <c r="E25" t="s">
        <v>96</v>
      </c>
      <c r="F25" s="33">
        <f t="shared" si="0"/>
        <v>246</v>
      </c>
      <c r="G25" s="34" t="s">
        <v>124</v>
      </c>
      <c r="H25" s="40" t="s">
        <v>126</v>
      </c>
      <c r="J25" s="36" t="s">
        <v>116</v>
      </c>
      <c r="K25" s="37">
        <v>1240</v>
      </c>
    </row>
    <row r="26" spans="2:11" x14ac:dyDescent="0.25">
      <c r="B26" s="41">
        <v>7161848</v>
      </c>
      <c r="C26" s="36">
        <v>7161901</v>
      </c>
      <c r="D26" s="32" t="s">
        <v>96</v>
      </c>
      <c r="E26" t="s">
        <v>96</v>
      </c>
      <c r="F26" s="33">
        <f t="shared" si="0"/>
        <v>54</v>
      </c>
      <c r="G26" s="34" t="s">
        <v>124</v>
      </c>
      <c r="H26" s="40"/>
      <c r="J26" s="36" t="s">
        <v>134</v>
      </c>
      <c r="K26" s="37">
        <v>1115</v>
      </c>
    </row>
    <row r="27" spans="2:11" x14ac:dyDescent="0.25">
      <c r="B27" s="41">
        <v>7161903</v>
      </c>
      <c r="C27" s="36">
        <v>7161963</v>
      </c>
      <c r="D27" s="32" t="s">
        <v>96</v>
      </c>
      <c r="E27" t="s">
        <v>96</v>
      </c>
      <c r="F27" s="33">
        <f t="shared" si="0"/>
        <v>61</v>
      </c>
      <c r="G27" s="34" t="s">
        <v>124</v>
      </c>
      <c r="H27" s="40"/>
      <c r="J27" s="36" t="s">
        <v>122</v>
      </c>
      <c r="K27" s="37">
        <v>993</v>
      </c>
    </row>
    <row r="28" spans="2:11" x14ac:dyDescent="0.25">
      <c r="B28" s="41">
        <v>7161965</v>
      </c>
      <c r="C28" s="36">
        <v>7162583</v>
      </c>
      <c r="D28" s="32" t="s">
        <v>96</v>
      </c>
      <c r="E28" t="s">
        <v>96</v>
      </c>
      <c r="F28" s="33">
        <f t="shared" si="0"/>
        <v>619</v>
      </c>
      <c r="G28" s="34" t="s">
        <v>124</v>
      </c>
      <c r="H28" s="40"/>
      <c r="J28" s="36" t="s">
        <v>130</v>
      </c>
      <c r="K28" s="37">
        <v>927</v>
      </c>
    </row>
    <row r="29" spans="2:11" x14ac:dyDescent="0.25">
      <c r="B29" s="41">
        <v>7162585</v>
      </c>
      <c r="C29" s="36">
        <v>7162601</v>
      </c>
      <c r="D29" s="32" t="s">
        <v>96</v>
      </c>
      <c r="E29" t="s">
        <v>96</v>
      </c>
      <c r="F29" s="33">
        <f t="shared" si="0"/>
        <v>17</v>
      </c>
      <c r="G29" s="34" t="s">
        <v>124</v>
      </c>
      <c r="H29" s="40"/>
      <c r="J29" s="36" t="s">
        <v>104</v>
      </c>
      <c r="K29" s="37">
        <v>927</v>
      </c>
    </row>
    <row r="30" spans="2:11" x14ac:dyDescent="0.25">
      <c r="B30" s="41">
        <v>7162603</v>
      </c>
      <c r="C30" s="36">
        <v>7162658</v>
      </c>
      <c r="D30" s="32" t="s">
        <v>96</v>
      </c>
      <c r="E30" t="s">
        <v>96</v>
      </c>
      <c r="F30" s="33">
        <f t="shared" si="0"/>
        <v>56</v>
      </c>
      <c r="G30" s="34" t="s">
        <v>124</v>
      </c>
      <c r="H30" s="40"/>
      <c r="J30" s="36" t="s">
        <v>118</v>
      </c>
      <c r="K30" s="37">
        <v>909</v>
      </c>
    </row>
    <row r="31" spans="2:11" x14ac:dyDescent="0.25">
      <c r="B31" s="41">
        <v>7162661</v>
      </c>
      <c r="C31" s="36">
        <v>7162673</v>
      </c>
      <c r="D31" s="32" t="s">
        <v>96</v>
      </c>
      <c r="E31" t="s">
        <v>96</v>
      </c>
      <c r="F31" s="33">
        <f t="shared" si="0"/>
        <v>13</v>
      </c>
      <c r="G31" s="34" t="s">
        <v>124</v>
      </c>
      <c r="H31" s="40"/>
      <c r="J31" s="36" t="s">
        <v>196</v>
      </c>
      <c r="K31" s="37">
        <v>845</v>
      </c>
    </row>
    <row r="32" spans="2:11" x14ac:dyDescent="0.25">
      <c r="B32" s="41">
        <v>7162676</v>
      </c>
      <c r="C32" s="36">
        <v>7162677</v>
      </c>
      <c r="D32" s="32" t="s">
        <v>96</v>
      </c>
      <c r="E32" t="s">
        <v>96</v>
      </c>
      <c r="F32" s="33">
        <f t="shared" si="0"/>
        <v>2</v>
      </c>
      <c r="G32" s="34" t="s">
        <v>124</v>
      </c>
      <c r="H32" s="40"/>
      <c r="J32" s="36" t="s">
        <v>114</v>
      </c>
      <c r="K32" s="37">
        <v>817</v>
      </c>
    </row>
    <row r="33" spans="2:11" x14ac:dyDescent="0.25">
      <c r="B33" s="41">
        <v>7162679</v>
      </c>
      <c r="C33" s="36">
        <v>7162681</v>
      </c>
      <c r="D33" s="32" t="s">
        <v>96</v>
      </c>
      <c r="E33" t="s">
        <v>96</v>
      </c>
      <c r="F33" s="33">
        <f t="shared" si="0"/>
        <v>3</v>
      </c>
      <c r="G33" s="34" t="s">
        <v>124</v>
      </c>
      <c r="H33" s="40"/>
      <c r="J33" s="36" t="s">
        <v>137</v>
      </c>
      <c r="K33" s="37">
        <v>760</v>
      </c>
    </row>
    <row r="34" spans="2:11" x14ac:dyDescent="0.25">
      <c r="B34" s="41">
        <v>7162683</v>
      </c>
      <c r="C34" s="36">
        <v>7162697</v>
      </c>
      <c r="D34" s="32" t="s">
        <v>96</v>
      </c>
      <c r="E34" t="s">
        <v>96</v>
      </c>
      <c r="F34" s="33">
        <f t="shared" si="0"/>
        <v>15</v>
      </c>
      <c r="G34" s="34" t="s">
        <v>124</v>
      </c>
      <c r="H34" s="40"/>
      <c r="J34" s="36" t="s">
        <v>131</v>
      </c>
      <c r="K34" s="37">
        <v>699</v>
      </c>
    </row>
    <row r="35" spans="2:11" x14ac:dyDescent="0.25">
      <c r="B35" s="41">
        <v>7162699</v>
      </c>
      <c r="C35" s="36">
        <v>7162757</v>
      </c>
      <c r="D35" s="32" t="s">
        <v>96</v>
      </c>
      <c r="E35" t="s">
        <v>96</v>
      </c>
      <c r="F35" s="33">
        <f t="shared" si="0"/>
        <v>59</v>
      </c>
      <c r="G35" s="34" t="s">
        <v>124</v>
      </c>
      <c r="H35" s="40"/>
      <c r="J35" s="36">
        <v>648</v>
      </c>
      <c r="K35" s="37">
        <v>648</v>
      </c>
    </row>
    <row r="36" spans="2:11" x14ac:dyDescent="0.25">
      <c r="B36" s="41">
        <v>7162759</v>
      </c>
      <c r="C36" s="36">
        <v>7162764</v>
      </c>
      <c r="D36" s="32" t="s">
        <v>96</v>
      </c>
      <c r="E36" t="s">
        <v>96</v>
      </c>
      <c r="F36" s="33">
        <f t="shared" si="0"/>
        <v>6</v>
      </c>
      <c r="G36" s="34" t="s">
        <v>124</v>
      </c>
      <c r="H36" s="40"/>
      <c r="J36" s="36" t="s">
        <v>125</v>
      </c>
      <c r="K36" s="37">
        <v>565</v>
      </c>
    </row>
    <row r="37" spans="2:11" x14ac:dyDescent="0.25">
      <c r="B37" s="41">
        <v>7162766</v>
      </c>
      <c r="C37" s="36">
        <v>7162777</v>
      </c>
      <c r="D37" s="32" t="s">
        <v>96</v>
      </c>
      <c r="E37" t="s">
        <v>96</v>
      </c>
      <c r="F37" s="33">
        <f t="shared" si="0"/>
        <v>12</v>
      </c>
      <c r="G37" s="34" t="s">
        <v>124</v>
      </c>
      <c r="H37" s="40"/>
      <c r="J37" s="36" t="s">
        <v>138</v>
      </c>
      <c r="K37" s="37">
        <v>394</v>
      </c>
    </row>
    <row r="38" spans="2:11" x14ac:dyDescent="0.25">
      <c r="B38" s="41">
        <v>7322383</v>
      </c>
      <c r="C38" s="36">
        <v>7322411</v>
      </c>
      <c r="D38" s="32" t="s">
        <v>123</v>
      </c>
      <c r="E38" s="42" t="s">
        <v>123</v>
      </c>
      <c r="F38" s="33">
        <f t="shared" si="0"/>
        <v>29</v>
      </c>
      <c r="G38" s="34" t="s">
        <v>124</v>
      </c>
      <c r="H38" s="40"/>
      <c r="J38" s="36" t="s">
        <v>132</v>
      </c>
      <c r="K38" s="37">
        <v>339</v>
      </c>
    </row>
    <row r="39" spans="2:11" x14ac:dyDescent="0.25">
      <c r="B39" s="41">
        <v>7383097</v>
      </c>
      <c r="C39" s="36">
        <v>7383097</v>
      </c>
      <c r="D39" s="32" t="s">
        <v>140</v>
      </c>
      <c r="E39" t="s">
        <v>140</v>
      </c>
      <c r="F39" s="33">
        <f t="shared" si="0"/>
        <v>1</v>
      </c>
      <c r="G39" s="34" t="s">
        <v>124</v>
      </c>
      <c r="H39" s="40" t="s">
        <v>141</v>
      </c>
      <c r="J39" s="36" t="s">
        <v>148</v>
      </c>
      <c r="K39" s="37">
        <v>328</v>
      </c>
    </row>
    <row r="40" spans="2:11" x14ac:dyDescent="0.25">
      <c r="B40" s="41">
        <v>7383493</v>
      </c>
      <c r="C40" s="36">
        <v>7383530</v>
      </c>
      <c r="D40" s="32" t="s">
        <v>123</v>
      </c>
      <c r="E40" s="42" t="s">
        <v>123</v>
      </c>
      <c r="F40" s="33">
        <f t="shared" si="0"/>
        <v>38</v>
      </c>
      <c r="G40" s="34" t="s">
        <v>124</v>
      </c>
      <c r="H40" s="40"/>
      <c r="J40" s="36" t="s">
        <v>106</v>
      </c>
      <c r="K40" s="37">
        <v>313</v>
      </c>
    </row>
    <row r="41" spans="2:11" x14ac:dyDescent="0.25">
      <c r="B41" s="41">
        <v>7452931</v>
      </c>
      <c r="C41" s="36">
        <v>7452950</v>
      </c>
      <c r="D41" s="32" t="s">
        <v>123</v>
      </c>
      <c r="E41" s="42" t="s">
        <v>123</v>
      </c>
      <c r="F41" s="33">
        <f t="shared" si="0"/>
        <v>20</v>
      </c>
      <c r="G41" s="34" t="s">
        <v>124</v>
      </c>
      <c r="H41" s="40"/>
      <c r="J41" s="36" t="s">
        <v>142</v>
      </c>
      <c r="K41" s="37">
        <v>259</v>
      </c>
    </row>
    <row r="42" spans="2:11" x14ac:dyDescent="0.25">
      <c r="B42" s="41">
        <v>7465839</v>
      </c>
      <c r="C42" s="36">
        <v>7465840</v>
      </c>
      <c r="D42" s="42" t="s">
        <v>106</v>
      </c>
      <c r="F42" s="33">
        <f t="shared" si="0"/>
        <v>2</v>
      </c>
      <c r="G42" s="34" t="s">
        <v>124</v>
      </c>
      <c r="H42" s="40"/>
      <c r="J42" s="36" t="s">
        <v>112</v>
      </c>
      <c r="K42" s="37">
        <v>217</v>
      </c>
    </row>
    <row r="43" spans="2:11" x14ac:dyDescent="0.25">
      <c r="B43" s="41">
        <v>7480531</v>
      </c>
      <c r="C43" s="36">
        <v>7480550</v>
      </c>
      <c r="D43" s="32" t="s">
        <v>123</v>
      </c>
      <c r="E43" s="42" t="s">
        <v>123</v>
      </c>
      <c r="F43" s="33">
        <f t="shared" si="0"/>
        <v>20</v>
      </c>
      <c r="G43" s="34" t="s">
        <v>124</v>
      </c>
      <c r="H43" s="40"/>
      <c r="J43" s="36" t="s">
        <v>139</v>
      </c>
      <c r="K43" s="37">
        <v>191</v>
      </c>
    </row>
    <row r="44" spans="2:11" x14ac:dyDescent="0.25">
      <c r="B44" s="36">
        <v>7655930</v>
      </c>
      <c r="C44" s="36">
        <v>7655930</v>
      </c>
      <c r="D44" s="32" t="s">
        <v>93</v>
      </c>
      <c r="E44" t="s">
        <v>93</v>
      </c>
      <c r="F44" s="33">
        <f t="shared" si="0"/>
        <v>1</v>
      </c>
      <c r="G44" s="34" t="s">
        <v>124</v>
      </c>
      <c r="H44" s="40" t="s">
        <v>146</v>
      </c>
      <c r="J44" s="36" t="s">
        <v>140</v>
      </c>
      <c r="K44" s="37">
        <v>187</v>
      </c>
    </row>
    <row r="45" spans="2:11" x14ac:dyDescent="0.25">
      <c r="B45" s="41">
        <v>7655946</v>
      </c>
      <c r="C45" s="36">
        <v>7655948</v>
      </c>
      <c r="D45" s="32" t="s">
        <v>93</v>
      </c>
      <c r="E45" t="s">
        <v>93</v>
      </c>
      <c r="F45" s="33">
        <f t="shared" si="0"/>
        <v>3</v>
      </c>
      <c r="G45" s="34" t="s">
        <v>124</v>
      </c>
      <c r="H45" s="40"/>
      <c r="J45" s="36" t="s">
        <v>143</v>
      </c>
      <c r="K45" s="37">
        <v>136</v>
      </c>
    </row>
    <row r="46" spans="2:11" x14ac:dyDescent="0.25">
      <c r="B46" s="41">
        <v>7660655</v>
      </c>
      <c r="C46" s="36">
        <v>7660660</v>
      </c>
      <c r="D46" s="32" t="s">
        <v>145</v>
      </c>
      <c r="E46" t="s">
        <v>145</v>
      </c>
      <c r="F46" s="33">
        <f t="shared" si="0"/>
        <v>6</v>
      </c>
      <c r="G46" s="34" t="s">
        <v>124</v>
      </c>
      <c r="H46" s="40"/>
      <c r="J46" s="36" t="s">
        <v>136</v>
      </c>
      <c r="K46" s="37">
        <v>134</v>
      </c>
    </row>
    <row r="47" spans="2:11" x14ac:dyDescent="0.25">
      <c r="B47" s="41">
        <v>7713417</v>
      </c>
      <c r="C47" s="36">
        <v>7713419</v>
      </c>
      <c r="D47" s="32" t="s">
        <v>93</v>
      </c>
      <c r="E47" t="s">
        <v>93</v>
      </c>
      <c r="F47" s="33">
        <f t="shared" si="0"/>
        <v>3</v>
      </c>
      <c r="G47" s="34" t="s">
        <v>124</v>
      </c>
      <c r="H47" s="40"/>
      <c r="J47" s="36" t="s">
        <v>144</v>
      </c>
      <c r="K47" s="37">
        <v>123</v>
      </c>
    </row>
    <row r="48" spans="2:11" x14ac:dyDescent="0.25">
      <c r="B48" s="41">
        <v>7715401</v>
      </c>
      <c r="C48" s="36">
        <v>7715403</v>
      </c>
      <c r="D48" s="32" t="s">
        <v>93</v>
      </c>
      <c r="E48" t="s">
        <v>93</v>
      </c>
      <c r="F48" s="33">
        <f t="shared" si="0"/>
        <v>3</v>
      </c>
      <c r="G48" s="34" t="s">
        <v>124</v>
      </c>
      <c r="H48" s="40"/>
      <c r="J48" s="36" t="s">
        <v>123</v>
      </c>
      <c r="K48" s="37">
        <v>110</v>
      </c>
    </row>
    <row r="49" spans="2:11" x14ac:dyDescent="0.25">
      <c r="B49" s="41">
        <v>7715406</v>
      </c>
      <c r="C49" s="36">
        <v>7715410</v>
      </c>
      <c r="D49" s="32" t="s">
        <v>93</v>
      </c>
      <c r="E49" t="s">
        <v>93</v>
      </c>
      <c r="F49" s="33">
        <f t="shared" si="0"/>
        <v>5</v>
      </c>
      <c r="G49" s="34" t="s">
        <v>124</v>
      </c>
      <c r="H49" s="40"/>
      <c r="J49" s="36" t="s">
        <v>147</v>
      </c>
      <c r="K49" s="37">
        <v>11</v>
      </c>
    </row>
    <row r="50" spans="2:11" x14ac:dyDescent="0.25">
      <c r="B50" s="41">
        <v>7715421</v>
      </c>
      <c r="C50" s="36">
        <v>7715427</v>
      </c>
      <c r="D50" s="32" t="s">
        <v>93</v>
      </c>
      <c r="E50" t="s">
        <v>93</v>
      </c>
      <c r="F50" s="33">
        <f t="shared" si="0"/>
        <v>7</v>
      </c>
      <c r="G50" s="34" t="s">
        <v>124</v>
      </c>
      <c r="H50" s="40"/>
      <c r="J50" s="36" t="s">
        <v>145</v>
      </c>
      <c r="K50" s="37">
        <v>6</v>
      </c>
    </row>
    <row r="51" spans="2:11" x14ac:dyDescent="0.25">
      <c r="B51" s="41">
        <v>7715429</v>
      </c>
      <c r="C51" s="36">
        <v>7715429</v>
      </c>
      <c r="D51" s="32" t="s">
        <v>93</v>
      </c>
      <c r="E51" t="s">
        <v>93</v>
      </c>
      <c r="F51" s="33">
        <f t="shared" si="0"/>
        <v>1</v>
      </c>
      <c r="G51" s="34" t="s">
        <v>124</v>
      </c>
      <c r="H51" s="40"/>
      <c r="J51" s="36">
        <v>3</v>
      </c>
      <c r="K51" s="37">
        <v>3</v>
      </c>
    </row>
    <row r="52" spans="2:11" x14ac:dyDescent="0.25">
      <c r="B52" s="41">
        <v>7715430</v>
      </c>
      <c r="C52" s="36">
        <v>7715431</v>
      </c>
      <c r="D52" s="32" t="s">
        <v>93</v>
      </c>
      <c r="E52" t="s">
        <v>93</v>
      </c>
      <c r="F52" s="33">
        <f t="shared" si="0"/>
        <v>2</v>
      </c>
      <c r="G52" s="34" t="s">
        <v>124</v>
      </c>
      <c r="H52" s="40"/>
      <c r="J52" s="36" t="s">
        <v>101</v>
      </c>
      <c r="K52" s="37">
        <v>1</v>
      </c>
    </row>
    <row r="53" spans="2:11" x14ac:dyDescent="0.25">
      <c r="B53" s="41">
        <v>7738722</v>
      </c>
      <c r="C53" s="36">
        <v>7738725</v>
      </c>
      <c r="D53" s="32" t="s">
        <v>108</v>
      </c>
      <c r="E53" t="s">
        <v>108</v>
      </c>
      <c r="F53" s="33">
        <f t="shared" si="0"/>
        <v>4</v>
      </c>
      <c r="G53" s="34" t="s">
        <v>124</v>
      </c>
      <c r="H53" s="40" t="s">
        <v>197</v>
      </c>
      <c r="J53" s="36" t="s">
        <v>113</v>
      </c>
      <c r="K53" s="37">
        <v>0</v>
      </c>
    </row>
    <row r="54" spans="2:11" x14ac:dyDescent="0.25">
      <c r="B54" s="41">
        <v>7756799</v>
      </c>
      <c r="C54" s="36">
        <v>7756799</v>
      </c>
      <c r="D54" s="32" t="s">
        <v>136</v>
      </c>
      <c r="E54" t="s">
        <v>136</v>
      </c>
      <c r="F54" s="33">
        <f t="shared" si="0"/>
        <v>1</v>
      </c>
      <c r="G54" s="34" t="s">
        <v>124</v>
      </c>
      <c r="H54" s="40"/>
      <c r="J54" s="36" t="s">
        <v>109</v>
      </c>
      <c r="K54" s="37">
        <v>0</v>
      </c>
    </row>
    <row r="55" spans="2:11" x14ac:dyDescent="0.25">
      <c r="B55" s="41">
        <v>7922431</v>
      </c>
      <c r="C55" s="36">
        <v>7922431</v>
      </c>
      <c r="D55" s="32" t="s">
        <v>93</v>
      </c>
      <c r="E55" t="s">
        <v>93</v>
      </c>
      <c r="F55" s="33">
        <f t="shared" si="0"/>
        <v>1</v>
      </c>
      <c r="G55" s="34" t="s">
        <v>124</v>
      </c>
      <c r="H55" s="40"/>
      <c r="J55" s="36" t="s">
        <v>97</v>
      </c>
      <c r="K55" s="37">
        <v>0</v>
      </c>
    </row>
    <row r="56" spans="2:11" x14ac:dyDescent="0.25">
      <c r="B56" s="41">
        <v>7922436</v>
      </c>
      <c r="C56" s="36">
        <v>7922436</v>
      </c>
      <c r="D56" s="32" t="s">
        <v>93</v>
      </c>
      <c r="E56" t="s">
        <v>93</v>
      </c>
      <c r="F56" s="33">
        <f t="shared" si="0"/>
        <v>1</v>
      </c>
      <c r="G56" s="34" t="s">
        <v>124</v>
      </c>
      <c r="H56" s="40"/>
      <c r="J56" s="36" t="s">
        <v>92</v>
      </c>
      <c r="K56" s="37">
        <v>0</v>
      </c>
    </row>
    <row r="57" spans="2:11" x14ac:dyDescent="0.25">
      <c r="B57" s="41">
        <v>7922440</v>
      </c>
      <c r="C57" s="36">
        <v>7922440</v>
      </c>
      <c r="D57" s="32" t="s">
        <v>93</v>
      </c>
      <c r="E57" t="s">
        <v>93</v>
      </c>
      <c r="F57" s="33">
        <f t="shared" si="0"/>
        <v>1</v>
      </c>
      <c r="G57" s="34" t="s">
        <v>124</v>
      </c>
      <c r="H57" s="40"/>
      <c r="J57" s="36" t="s">
        <v>121</v>
      </c>
      <c r="K57" s="37">
        <v>0</v>
      </c>
    </row>
    <row r="58" spans="2:11" x14ac:dyDescent="0.25">
      <c r="B58" s="41">
        <v>7924671</v>
      </c>
      <c r="C58" s="36">
        <v>7924672</v>
      </c>
      <c r="D58" s="32" t="s">
        <v>108</v>
      </c>
      <c r="E58" t="s">
        <v>108</v>
      </c>
      <c r="F58" s="33">
        <f t="shared" si="0"/>
        <v>2</v>
      </c>
      <c r="G58" s="34" t="s">
        <v>124</v>
      </c>
      <c r="H58" s="40"/>
      <c r="J58" s="36" t="s">
        <v>115</v>
      </c>
      <c r="K58" s="37">
        <v>0</v>
      </c>
    </row>
    <row r="59" spans="2:11" x14ac:dyDescent="0.25">
      <c r="B59" s="41">
        <v>7946506</v>
      </c>
      <c r="C59" s="36">
        <v>7946512</v>
      </c>
      <c r="D59" s="32" t="s">
        <v>138</v>
      </c>
      <c r="E59" t="s">
        <v>138</v>
      </c>
      <c r="F59" s="33">
        <f t="shared" si="0"/>
        <v>7</v>
      </c>
      <c r="G59" s="34" t="s">
        <v>124</v>
      </c>
      <c r="H59" s="40"/>
      <c r="J59" s="36" t="s">
        <v>117</v>
      </c>
      <c r="K59" s="37">
        <v>0</v>
      </c>
    </row>
    <row r="60" spans="2:11" x14ac:dyDescent="0.25">
      <c r="B60" s="41">
        <v>8032883</v>
      </c>
      <c r="C60" s="36">
        <v>8032957</v>
      </c>
      <c r="D60" s="32" t="s">
        <v>139</v>
      </c>
      <c r="E60" t="s">
        <v>139</v>
      </c>
      <c r="F60" s="33">
        <f t="shared" si="0"/>
        <v>75</v>
      </c>
      <c r="G60" s="34" t="s">
        <v>124</v>
      </c>
      <c r="H60" s="40"/>
      <c r="J60" s="36" t="s">
        <v>119</v>
      </c>
      <c r="K60" s="37">
        <v>0</v>
      </c>
    </row>
    <row r="61" spans="2:11" x14ac:dyDescent="0.25">
      <c r="B61" s="41">
        <v>8141281</v>
      </c>
      <c r="C61" s="36">
        <v>8141359</v>
      </c>
      <c r="D61" s="32" t="s">
        <v>138</v>
      </c>
      <c r="E61" t="s">
        <v>138</v>
      </c>
      <c r="F61" s="33">
        <f t="shared" si="0"/>
        <v>79</v>
      </c>
      <c r="G61" s="34" t="s">
        <v>124</v>
      </c>
      <c r="H61" s="40"/>
      <c r="J61" s="36" t="s">
        <v>90</v>
      </c>
      <c r="K61" s="37">
        <v>0</v>
      </c>
    </row>
    <row r="62" spans="2:11" x14ac:dyDescent="0.25">
      <c r="B62" s="41">
        <v>8172051</v>
      </c>
      <c r="C62" s="36">
        <v>8172080</v>
      </c>
      <c r="D62" s="32" t="s">
        <v>93</v>
      </c>
      <c r="E62" t="s">
        <v>93</v>
      </c>
      <c r="F62" s="33">
        <f t="shared" si="0"/>
        <v>30</v>
      </c>
      <c r="G62" s="34" t="s">
        <v>124</v>
      </c>
      <c r="H62" s="40"/>
      <c r="J62" s="36" t="s">
        <v>94</v>
      </c>
      <c r="K62" s="37">
        <v>0</v>
      </c>
    </row>
    <row r="63" spans="2:11" x14ac:dyDescent="0.25">
      <c r="B63" s="41">
        <v>8178222</v>
      </c>
      <c r="C63" s="36">
        <v>8178253</v>
      </c>
      <c r="D63" s="32" t="s">
        <v>138</v>
      </c>
      <c r="E63" t="s">
        <v>138</v>
      </c>
      <c r="F63" s="33">
        <f t="shared" si="0"/>
        <v>32</v>
      </c>
      <c r="G63" s="34" t="s">
        <v>124</v>
      </c>
      <c r="H63" s="40"/>
      <c r="J63" s="36" t="s">
        <v>103</v>
      </c>
      <c r="K63" s="37">
        <v>0</v>
      </c>
    </row>
    <row r="64" spans="2:11" x14ac:dyDescent="0.25">
      <c r="B64" s="41">
        <v>8196957</v>
      </c>
      <c r="C64" s="36">
        <v>8197106</v>
      </c>
      <c r="D64" s="32" t="s">
        <v>96</v>
      </c>
      <c r="E64" t="s">
        <v>96</v>
      </c>
      <c r="F64" s="33">
        <f t="shared" si="0"/>
        <v>150</v>
      </c>
      <c r="G64" s="34" t="s">
        <v>124</v>
      </c>
      <c r="H64" s="40"/>
      <c r="J64" s="36" t="s">
        <v>99</v>
      </c>
      <c r="K64" s="37">
        <v>0</v>
      </c>
    </row>
    <row r="65" spans="2:11" x14ac:dyDescent="0.25">
      <c r="B65" s="41">
        <v>8226320</v>
      </c>
      <c r="C65" s="36">
        <v>8226320</v>
      </c>
      <c r="D65" s="32" t="s">
        <v>108</v>
      </c>
      <c r="E65" t="s">
        <v>108</v>
      </c>
      <c r="F65" s="33">
        <f t="shared" si="0"/>
        <v>1</v>
      </c>
      <c r="G65" s="34" t="s">
        <v>124</v>
      </c>
      <c r="H65" s="40"/>
      <c r="J65" s="36" t="s">
        <v>111</v>
      </c>
      <c r="K65" s="37">
        <v>0</v>
      </c>
    </row>
    <row r="66" spans="2:11" x14ac:dyDescent="0.25">
      <c r="B66" s="41">
        <v>8316521</v>
      </c>
      <c r="C66" s="36">
        <v>8316780</v>
      </c>
      <c r="D66" s="32" t="s">
        <v>96</v>
      </c>
      <c r="E66" t="s">
        <v>96</v>
      </c>
      <c r="F66" s="33">
        <f t="shared" si="0"/>
        <v>260</v>
      </c>
      <c r="G66" s="34" t="s">
        <v>124</v>
      </c>
      <c r="H66" s="40"/>
      <c r="J66" s="36" t="s">
        <v>87</v>
      </c>
      <c r="K66" s="37">
        <v>0</v>
      </c>
    </row>
    <row r="67" spans="2:11" x14ac:dyDescent="0.25">
      <c r="B67" s="41">
        <v>8389961</v>
      </c>
      <c r="C67" s="36">
        <v>8390213</v>
      </c>
      <c r="D67" s="32" t="s">
        <v>96</v>
      </c>
      <c r="E67" t="s">
        <v>96</v>
      </c>
      <c r="F67" s="33">
        <f t="shared" si="0"/>
        <v>253</v>
      </c>
      <c r="G67" s="34" t="s">
        <v>124</v>
      </c>
      <c r="H67" s="40"/>
      <c r="J67" s="36" t="s">
        <v>105</v>
      </c>
      <c r="K67" s="37">
        <v>0</v>
      </c>
    </row>
    <row r="68" spans="2:11" x14ac:dyDescent="0.25">
      <c r="B68" s="41">
        <v>8402521</v>
      </c>
      <c r="C68" s="36">
        <v>8402836</v>
      </c>
      <c r="D68" s="32" t="s">
        <v>96</v>
      </c>
      <c r="E68" t="s">
        <v>96</v>
      </c>
      <c r="F68" s="33">
        <f t="shared" si="0"/>
        <v>316</v>
      </c>
      <c r="G68" s="34" t="s">
        <v>124</v>
      </c>
      <c r="H68" s="40"/>
      <c r="J68" s="36" t="s">
        <v>107</v>
      </c>
      <c r="K68" s="37">
        <v>0</v>
      </c>
    </row>
    <row r="69" spans="2:11" x14ac:dyDescent="0.25">
      <c r="B69" s="41">
        <v>8403002</v>
      </c>
      <c r="C69" s="36">
        <v>8403054</v>
      </c>
      <c r="D69" s="32" t="s">
        <v>138</v>
      </c>
      <c r="E69" t="s">
        <v>138</v>
      </c>
      <c r="F69" s="33">
        <f t="shared" si="0"/>
        <v>53</v>
      </c>
      <c r="G69" s="34" t="s">
        <v>124</v>
      </c>
      <c r="H69" s="40"/>
      <c r="J69" s="36" t="s">
        <v>150</v>
      </c>
      <c r="K69" s="37">
        <v>1038008</v>
      </c>
    </row>
    <row r="70" spans="2:11" x14ac:dyDescent="0.25">
      <c r="B70" s="41">
        <v>8425440</v>
      </c>
      <c r="C70" s="36">
        <v>8425491</v>
      </c>
      <c r="D70" s="32" t="s">
        <v>138</v>
      </c>
      <c r="E70" t="s">
        <v>138</v>
      </c>
      <c r="F70" s="33">
        <f t="shared" si="0"/>
        <v>52</v>
      </c>
      <c r="G70" s="34" t="s">
        <v>124</v>
      </c>
      <c r="H70" s="40"/>
    </row>
    <row r="71" spans="2:11" x14ac:dyDescent="0.25">
      <c r="B71" s="41">
        <v>8546351</v>
      </c>
      <c r="C71" s="36">
        <v>8546737</v>
      </c>
      <c r="D71" s="32" t="s">
        <v>96</v>
      </c>
      <c r="E71" t="s">
        <v>96</v>
      </c>
      <c r="F71" s="33">
        <f t="shared" si="0"/>
        <v>387</v>
      </c>
      <c r="G71" s="34" t="s">
        <v>124</v>
      </c>
      <c r="H71" s="40"/>
    </row>
    <row r="72" spans="2:11" x14ac:dyDescent="0.25">
      <c r="B72" s="41">
        <v>8586042</v>
      </c>
      <c r="C72" s="36">
        <v>8586059</v>
      </c>
      <c r="D72" s="32" t="s">
        <v>138</v>
      </c>
      <c r="E72" t="s">
        <v>138</v>
      </c>
      <c r="F72" s="33">
        <f t="shared" si="0"/>
        <v>18</v>
      </c>
      <c r="G72" s="34" t="s">
        <v>124</v>
      </c>
      <c r="H72" s="40"/>
    </row>
    <row r="73" spans="2:11" x14ac:dyDescent="0.25">
      <c r="B73" s="41">
        <v>8611041</v>
      </c>
      <c r="C73" s="36">
        <v>8611041</v>
      </c>
      <c r="D73" s="32" t="s">
        <v>93</v>
      </c>
      <c r="E73" t="s">
        <v>93</v>
      </c>
      <c r="F73" s="33">
        <f t="shared" si="0"/>
        <v>1</v>
      </c>
      <c r="G73" s="34" t="s">
        <v>124</v>
      </c>
      <c r="H73" s="40"/>
    </row>
    <row r="74" spans="2:11" x14ac:dyDescent="0.25">
      <c r="B74" s="41">
        <v>8611043</v>
      </c>
      <c r="C74" s="36">
        <v>8611043</v>
      </c>
      <c r="D74" s="32" t="s">
        <v>93</v>
      </c>
      <c r="E74" t="s">
        <v>93</v>
      </c>
      <c r="F74" s="33">
        <f t="shared" si="0"/>
        <v>1</v>
      </c>
      <c r="G74" s="34" t="s">
        <v>124</v>
      </c>
      <c r="H74" s="40"/>
    </row>
    <row r="75" spans="2:11" x14ac:dyDescent="0.25">
      <c r="B75" s="41">
        <v>8611050</v>
      </c>
      <c r="C75" s="36">
        <v>8611050</v>
      </c>
      <c r="D75" s="32" t="s">
        <v>93</v>
      </c>
      <c r="E75" t="s">
        <v>93</v>
      </c>
      <c r="F75" s="33">
        <f t="shared" si="0"/>
        <v>1</v>
      </c>
      <c r="G75" s="34" t="s">
        <v>124</v>
      </c>
      <c r="H75" s="40"/>
    </row>
    <row r="76" spans="2:11" x14ac:dyDescent="0.25">
      <c r="B76" s="41">
        <v>8611063</v>
      </c>
      <c r="C76" s="36">
        <v>8611063</v>
      </c>
      <c r="D76" s="32" t="s">
        <v>93</v>
      </c>
      <c r="E76" t="s">
        <v>93</v>
      </c>
      <c r="F76" s="33">
        <f t="shared" si="0"/>
        <v>1</v>
      </c>
      <c r="G76" s="34" t="s">
        <v>124</v>
      </c>
      <c r="H76" s="40"/>
    </row>
    <row r="77" spans="2:11" x14ac:dyDescent="0.25">
      <c r="B77" s="41">
        <v>8611066</v>
      </c>
      <c r="C77" s="36">
        <v>8611066</v>
      </c>
      <c r="D77" s="32" t="s">
        <v>93</v>
      </c>
      <c r="E77" t="s">
        <v>93</v>
      </c>
      <c r="F77" s="33">
        <f t="shared" si="0"/>
        <v>1</v>
      </c>
      <c r="G77" s="34" t="s">
        <v>124</v>
      </c>
      <c r="H77" s="40"/>
    </row>
    <row r="78" spans="2:11" x14ac:dyDescent="0.25">
      <c r="B78" s="41">
        <v>8611069</v>
      </c>
      <c r="C78" s="36">
        <v>8611080</v>
      </c>
      <c r="D78" s="32" t="s">
        <v>93</v>
      </c>
      <c r="E78" t="s">
        <v>93</v>
      </c>
      <c r="F78" s="33">
        <f t="shared" si="0"/>
        <v>12</v>
      </c>
      <c r="G78" s="34" t="s">
        <v>124</v>
      </c>
      <c r="H78" s="40"/>
    </row>
    <row r="79" spans="2:11" x14ac:dyDescent="0.25">
      <c r="B79" s="41">
        <v>8611101</v>
      </c>
      <c r="C79" s="36">
        <v>8611123</v>
      </c>
      <c r="D79" s="32" t="s">
        <v>93</v>
      </c>
      <c r="E79" t="s">
        <v>93</v>
      </c>
      <c r="F79" s="33">
        <f t="shared" si="0"/>
        <v>23</v>
      </c>
      <c r="G79" s="34" t="s">
        <v>124</v>
      </c>
      <c r="H79" s="40"/>
    </row>
    <row r="80" spans="2:11" x14ac:dyDescent="0.25">
      <c r="B80" s="41">
        <v>8611141</v>
      </c>
      <c r="C80" s="36">
        <v>8611157</v>
      </c>
      <c r="D80" s="32" t="s">
        <v>93</v>
      </c>
      <c r="E80" t="s">
        <v>93</v>
      </c>
      <c r="F80" s="33">
        <f t="shared" si="0"/>
        <v>17</v>
      </c>
      <c r="G80" s="34" t="s">
        <v>124</v>
      </c>
      <c r="H80" s="40"/>
    </row>
    <row r="81" spans="2:8" x14ac:dyDescent="0.25">
      <c r="B81" s="41">
        <v>8611161</v>
      </c>
      <c r="C81" s="36">
        <v>8611161</v>
      </c>
      <c r="D81" s="32" t="s">
        <v>93</v>
      </c>
      <c r="E81" t="s">
        <v>93</v>
      </c>
      <c r="F81" s="33">
        <f t="shared" si="0"/>
        <v>1</v>
      </c>
      <c r="G81" s="34" t="s">
        <v>124</v>
      </c>
      <c r="H81" s="40"/>
    </row>
    <row r="82" spans="2:8" x14ac:dyDescent="0.25">
      <c r="B82" s="41">
        <v>8611182</v>
      </c>
      <c r="C82" s="36">
        <v>8611183</v>
      </c>
      <c r="D82" s="32" t="s">
        <v>93</v>
      </c>
      <c r="E82" t="s">
        <v>93</v>
      </c>
      <c r="F82" s="33">
        <f t="shared" si="0"/>
        <v>2</v>
      </c>
      <c r="G82" s="34" t="s">
        <v>124</v>
      </c>
      <c r="H82" s="40"/>
    </row>
    <row r="83" spans="2:8" x14ac:dyDescent="0.25">
      <c r="B83" s="41">
        <v>8611309</v>
      </c>
      <c r="C83" s="36">
        <v>8611310</v>
      </c>
      <c r="D83" s="32" t="s">
        <v>93</v>
      </c>
      <c r="E83" t="s">
        <v>93</v>
      </c>
      <c r="F83" s="33">
        <f t="shared" si="0"/>
        <v>2</v>
      </c>
      <c r="G83" s="34" t="s">
        <v>124</v>
      </c>
      <c r="H83" s="40"/>
    </row>
    <row r="84" spans="2:8" x14ac:dyDescent="0.25">
      <c r="B84" s="41">
        <v>8611312</v>
      </c>
      <c r="C84" s="36">
        <v>8611312</v>
      </c>
      <c r="D84" s="32" t="s">
        <v>93</v>
      </c>
      <c r="E84" t="s">
        <v>93</v>
      </c>
      <c r="F84" s="33">
        <f t="shared" si="0"/>
        <v>1</v>
      </c>
      <c r="G84" s="34" t="s">
        <v>124</v>
      </c>
      <c r="H84" s="40"/>
    </row>
    <row r="85" spans="2:8" x14ac:dyDescent="0.25">
      <c r="B85" s="41">
        <v>8611404</v>
      </c>
      <c r="C85" s="36">
        <v>8611404</v>
      </c>
      <c r="D85" s="32" t="s">
        <v>93</v>
      </c>
      <c r="E85" t="s">
        <v>93</v>
      </c>
      <c r="F85" s="33">
        <f t="shared" si="0"/>
        <v>1</v>
      </c>
      <c r="G85" s="34" t="s">
        <v>124</v>
      </c>
      <c r="H85" s="40"/>
    </row>
    <row r="86" spans="2:8" x14ac:dyDescent="0.25">
      <c r="B86" s="41">
        <v>8611410</v>
      </c>
      <c r="C86" s="36">
        <v>8611410</v>
      </c>
      <c r="D86" s="32" t="s">
        <v>93</v>
      </c>
      <c r="E86" t="s">
        <v>93</v>
      </c>
      <c r="F86" s="33">
        <f t="shared" si="0"/>
        <v>1</v>
      </c>
      <c r="G86" s="34" t="s">
        <v>124</v>
      </c>
      <c r="H86" s="40"/>
    </row>
    <row r="87" spans="2:8" x14ac:dyDescent="0.25">
      <c r="B87" s="41">
        <v>8611412</v>
      </c>
      <c r="C87" s="36">
        <v>8611412</v>
      </c>
      <c r="D87" s="32" t="s">
        <v>93</v>
      </c>
      <c r="E87" t="s">
        <v>93</v>
      </c>
      <c r="F87" s="33">
        <f t="shared" si="0"/>
        <v>1</v>
      </c>
      <c r="G87" s="34" t="s">
        <v>124</v>
      </c>
      <c r="H87" s="40"/>
    </row>
    <row r="88" spans="2:8" x14ac:dyDescent="0.25">
      <c r="B88" s="41">
        <v>8611414</v>
      </c>
      <c r="C88" s="36">
        <v>8611417</v>
      </c>
      <c r="D88" s="32" t="s">
        <v>93</v>
      </c>
      <c r="E88" t="s">
        <v>93</v>
      </c>
      <c r="F88" s="33">
        <f t="shared" ref="F88:F134" si="1">+C88-B88+1</f>
        <v>4</v>
      </c>
      <c r="G88" s="34" t="s">
        <v>124</v>
      </c>
      <c r="H88" s="40"/>
    </row>
    <row r="89" spans="2:8" x14ac:dyDescent="0.25">
      <c r="B89" s="41">
        <v>8611419</v>
      </c>
      <c r="C89" s="36">
        <v>8611420</v>
      </c>
      <c r="D89" s="32" t="s">
        <v>93</v>
      </c>
      <c r="E89" t="s">
        <v>93</v>
      </c>
      <c r="F89" s="33">
        <f t="shared" si="1"/>
        <v>2</v>
      </c>
      <c r="G89" s="34" t="s">
        <v>124</v>
      </c>
      <c r="H89" s="40"/>
    </row>
    <row r="90" spans="2:8" x14ac:dyDescent="0.25">
      <c r="B90" s="41">
        <v>8611423</v>
      </c>
      <c r="C90" s="36">
        <v>8611423</v>
      </c>
      <c r="D90" s="32" t="s">
        <v>93</v>
      </c>
      <c r="E90" t="s">
        <v>93</v>
      </c>
      <c r="F90" s="33">
        <f t="shared" si="1"/>
        <v>1</v>
      </c>
      <c r="G90" s="34" t="s">
        <v>124</v>
      </c>
      <c r="H90" s="40"/>
    </row>
    <row r="91" spans="2:8" x14ac:dyDescent="0.25">
      <c r="B91" s="41">
        <v>8611428</v>
      </c>
      <c r="C91" s="36">
        <v>8611428</v>
      </c>
      <c r="D91" s="32" t="s">
        <v>93</v>
      </c>
      <c r="E91" t="s">
        <v>93</v>
      </c>
      <c r="F91" s="33">
        <f t="shared" si="1"/>
        <v>1</v>
      </c>
      <c r="G91" s="34" t="s">
        <v>124</v>
      </c>
      <c r="H91" s="40"/>
    </row>
    <row r="92" spans="2:8" x14ac:dyDescent="0.25">
      <c r="B92" s="41">
        <v>8611431</v>
      </c>
      <c r="C92" s="36">
        <v>8611431</v>
      </c>
      <c r="D92" s="32" t="s">
        <v>93</v>
      </c>
      <c r="E92" t="s">
        <v>93</v>
      </c>
      <c r="F92" s="33">
        <f t="shared" si="1"/>
        <v>1</v>
      </c>
      <c r="G92" s="34" t="s">
        <v>124</v>
      </c>
      <c r="H92" s="40"/>
    </row>
    <row r="93" spans="2:8" x14ac:dyDescent="0.25">
      <c r="B93" s="41">
        <v>8611436</v>
      </c>
      <c r="C93" s="36">
        <v>8611437</v>
      </c>
      <c r="D93" s="32" t="s">
        <v>93</v>
      </c>
      <c r="E93" t="s">
        <v>93</v>
      </c>
      <c r="F93" s="33">
        <f t="shared" si="1"/>
        <v>2</v>
      </c>
      <c r="G93" s="34" t="s">
        <v>124</v>
      </c>
      <c r="H93" s="40"/>
    </row>
    <row r="94" spans="2:8" x14ac:dyDescent="0.25">
      <c r="B94" s="41">
        <v>8611642</v>
      </c>
      <c r="C94" s="36">
        <v>8611642</v>
      </c>
      <c r="D94" s="32" t="s">
        <v>93</v>
      </c>
      <c r="E94" t="s">
        <v>93</v>
      </c>
      <c r="F94" s="33">
        <f t="shared" si="1"/>
        <v>1</v>
      </c>
      <c r="G94" s="34" t="s">
        <v>124</v>
      </c>
      <c r="H94" s="40"/>
    </row>
    <row r="95" spans="2:8" x14ac:dyDescent="0.25">
      <c r="B95" s="41">
        <v>8611661</v>
      </c>
      <c r="C95" s="36">
        <v>8611661</v>
      </c>
      <c r="D95" s="32" t="s">
        <v>93</v>
      </c>
      <c r="E95" t="s">
        <v>93</v>
      </c>
      <c r="F95" s="33">
        <f t="shared" si="1"/>
        <v>1</v>
      </c>
      <c r="G95" s="34" t="s">
        <v>124</v>
      </c>
      <c r="H95" s="40"/>
    </row>
    <row r="96" spans="2:8" x14ac:dyDescent="0.25">
      <c r="B96" s="41">
        <v>8611979</v>
      </c>
      <c r="C96" s="36">
        <v>8611980</v>
      </c>
      <c r="D96" s="32" t="s">
        <v>93</v>
      </c>
      <c r="E96" t="s">
        <v>93</v>
      </c>
      <c r="F96" s="33">
        <f t="shared" si="1"/>
        <v>2</v>
      </c>
      <c r="G96" s="34" t="s">
        <v>124</v>
      </c>
      <c r="H96" s="40"/>
    </row>
    <row r="97" spans="2:8" x14ac:dyDescent="0.25">
      <c r="B97" s="41">
        <v>8611989</v>
      </c>
      <c r="C97" s="36">
        <v>8611989</v>
      </c>
      <c r="D97" s="32" t="s">
        <v>93</v>
      </c>
      <c r="E97" t="s">
        <v>93</v>
      </c>
      <c r="F97" s="33">
        <f t="shared" si="1"/>
        <v>1</v>
      </c>
      <c r="G97" s="34" t="s">
        <v>124</v>
      </c>
      <c r="H97" s="40"/>
    </row>
    <row r="98" spans="2:8" x14ac:dyDescent="0.25">
      <c r="B98" s="41">
        <v>8611990</v>
      </c>
      <c r="C98" s="36">
        <v>8611990</v>
      </c>
      <c r="D98" s="32" t="s">
        <v>93</v>
      </c>
      <c r="E98" t="s">
        <v>93</v>
      </c>
      <c r="F98" s="33">
        <f t="shared" si="1"/>
        <v>1</v>
      </c>
      <c r="G98" s="34" t="s">
        <v>124</v>
      </c>
      <c r="H98" s="40"/>
    </row>
    <row r="99" spans="2:8" x14ac:dyDescent="0.25">
      <c r="B99" s="41">
        <v>8612068</v>
      </c>
      <c r="C99" s="36">
        <v>8612070</v>
      </c>
      <c r="D99" s="32" t="s">
        <v>93</v>
      </c>
      <c r="E99" t="s">
        <v>93</v>
      </c>
      <c r="F99" s="33">
        <f t="shared" si="1"/>
        <v>3</v>
      </c>
      <c r="G99" s="34" t="s">
        <v>124</v>
      </c>
      <c r="H99" s="40"/>
    </row>
    <row r="100" spans="2:8" x14ac:dyDescent="0.25">
      <c r="B100" s="41">
        <v>8645033</v>
      </c>
      <c r="C100" s="36">
        <v>8645046</v>
      </c>
      <c r="D100" s="32" t="s">
        <v>138</v>
      </c>
      <c r="E100" t="s">
        <v>138</v>
      </c>
      <c r="F100" s="33">
        <f t="shared" si="1"/>
        <v>14</v>
      </c>
      <c r="G100" s="34" t="s">
        <v>124</v>
      </c>
      <c r="H100" s="40"/>
    </row>
    <row r="101" spans="2:8" x14ac:dyDescent="0.25">
      <c r="B101" s="41">
        <v>8734382</v>
      </c>
      <c r="C101" s="36">
        <v>8734431</v>
      </c>
      <c r="D101" s="32" t="s">
        <v>131</v>
      </c>
      <c r="E101" t="s">
        <v>131</v>
      </c>
      <c r="F101" s="33">
        <f t="shared" si="1"/>
        <v>50</v>
      </c>
      <c r="G101" s="34" t="s">
        <v>124</v>
      </c>
      <c r="H101" s="40" t="s">
        <v>151</v>
      </c>
    </row>
    <row r="102" spans="2:8" x14ac:dyDescent="0.25">
      <c r="B102" s="41">
        <v>8739594</v>
      </c>
      <c r="C102" s="36">
        <v>8740261</v>
      </c>
      <c r="D102" s="32" t="s">
        <v>96</v>
      </c>
      <c r="E102" t="s">
        <v>96</v>
      </c>
      <c r="F102" s="33">
        <f t="shared" si="1"/>
        <v>668</v>
      </c>
      <c r="G102" s="34" t="s">
        <v>124</v>
      </c>
      <c r="H102" s="40"/>
    </row>
    <row r="103" spans="2:8" x14ac:dyDescent="0.25">
      <c r="B103" s="41">
        <v>8752811</v>
      </c>
      <c r="C103" s="36">
        <v>8752842</v>
      </c>
      <c r="D103" s="32" t="s">
        <v>138</v>
      </c>
      <c r="E103" t="s">
        <v>138</v>
      </c>
      <c r="F103" s="33">
        <f t="shared" si="1"/>
        <v>32</v>
      </c>
      <c r="G103" s="34" t="s">
        <v>124</v>
      </c>
      <c r="H103" s="40"/>
    </row>
    <row r="104" spans="2:8" x14ac:dyDescent="0.25">
      <c r="B104" s="41">
        <v>8773240</v>
      </c>
      <c r="C104" s="36">
        <v>8773329</v>
      </c>
      <c r="D104" s="32" t="s">
        <v>140</v>
      </c>
      <c r="E104" t="s">
        <v>140</v>
      </c>
      <c r="F104" s="33">
        <f t="shared" si="1"/>
        <v>90</v>
      </c>
      <c r="G104" s="34" t="s">
        <v>124</v>
      </c>
      <c r="H104" s="40"/>
    </row>
    <row r="105" spans="2:8" x14ac:dyDescent="0.25">
      <c r="B105" s="41">
        <v>8780012</v>
      </c>
      <c r="C105" s="36">
        <v>8780365</v>
      </c>
      <c r="D105" s="32" t="s">
        <v>96</v>
      </c>
      <c r="E105" t="s">
        <v>96</v>
      </c>
      <c r="F105" s="33">
        <f t="shared" si="1"/>
        <v>354</v>
      </c>
      <c r="G105" s="34" t="s">
        <v>124</v>
      </c>
      <c r="H105" s="40"/>
    </row>
    <row r="106" spans="2:8" x14ac:dyDescent="0.25">
      <c r="B106" s="41">
        <v>8808540</v>
      </c>
      <c r="C106" s="36">
        <v>8808850</v>
      </c>
      <c r="D106" s="32" t="s">
        <v>96</v>
      </c>
      <c r="E106" t="s">
        <v>96</v>
      </c>
      <c r="F106" s="33">
        <f t="shared" si="1"/>
        <v>311</v>
      </c>
      <c r="G106" s="34" t="s">
        <v>124</v>
      </c>
      <c r="H106" s="40"/>
    </row>
    <row r="107" spans="2:8" x14ac:dyDescent="0.25">
      <c r="B107" s="41">
        <v>8816688</v>
      </c>
      <c r="C107" s="36">
        <v>8816748</v>
      </c>
      <c r="D107" s="32" t="s">
        <v>120</v>
      </c>
      <c r="E107" t="s">
        <v>120</v>
      </c>
      <c r="F107" s="33">
        <f t="shared" si="1"/>
        <v>61</v>
      </c>
      <c r="G107" s="34" t="s">
        <v>124</v>
      </c>
      <c r="H107" s="40" t="s">
        <v>153</v>
      </c>
    </row>
    <row r="108" spans="2:8" x14ac:dyDescent="0.25">
      <c r="B108" s="41">
        <v>8817093</v>
      </c>
      <c r="C108" s="36">
        <v>8817244</v>
      </c>
      <c r="D108" s="32" t="s">
        <v>131</v>
      </c>
      <c r="E108" t="s">
        <v>131</v>
      </c>
      <c r="F108" s="33">
        <f t="shared" si="1"/>
        <v>152</v>
      </c>
      <c r="G108" s="34" t="s">
        <v>124</v>
      </c>
      <c r="H108" s="40"/>
    </row>
    <row r="109" spans="2:8" x14ac:dyDescent="0.25">
      <c r="B109" s="41">
        <v>8817556</v>
      </c>
      <c r="C109" s="36">
        <v>8817580</v>
      </c>
      <c r="D109" s="32" t="s">
        <v>138</v>
      </c>
      <c r="E109" t="s">
        <v>138</v>
      </c>
      <c r="F109" s="33">
        <f t="shared" si="1"/>
        <v>25</v>
      </c>
      <c r="G109" s="34" t="s">
        <v>124</v>
      </c>
      <c r="H109" s="40"/>
    </row>
    <row r="110" spans="2:8" x14ac:dyDescent="0.25">
      <c r="B110" s="41">
        <v>8828619</v>
      </c>
      <c r="C110" s="36">
        <v>8829080</v>
      </c>
      <c r="D110" s="32" t="s">
        <v>100</v>
      </c>
      <c r="E110" t="s">
        <v>100</v>
      </c>
      <c r="F110" s="33">
        <f t="shared" si="1"/>
        <v>462</v>
      </c>
      <c r="G110" s="34" t="s">
        <v>124</v>
      </c>
      <c r="H110" s="40"/>
    </row>
    <row r="111" spans="2:8" x14ac:dyDescent="0.25">
      <c r="B111" s="41">
        <v>8843158</v>
      </c>
      <c r="C111" s="36">
        <v>8843195</v>
      </c>
      <c r="D111" s="32" t="s">
        <v>108</v>
      </c>
      <c r="E111" t="s">
        <v>108</v>
      </c>
      <c r="F111" s="33">
        <f t="shared" si="1"/>
        <v>38</v>
      </c>
      <c r="G111" s="34" t="s">
        <v>124</v>
      </c>
      <c r="H111" s="40"/>
    </row>
    <row r="112" spans="2:8" x14ac:dyDescent="0.25">
      <c r="B112" s="41">
        <v>8857819</v>
      </c>
      <c r="C112" s="36">
        <v>8857819</v>
      </c>
      <c r="D112" s="32"/>
      <c r="E112" t="s">
        <v>108</v>
      </c>
      <c r="F112" s="33">
        <f t="shared" si="1"/>
        <v>1</v>
      </c>
      <c r="G112" s="34" t="s">
        <v>124</v>
      </c>
      <c r="H112" s="40"/>
    </row>
    <row r="113" spans="2:8" x14ac:dyDescent="0.25">
      <c r="B113" s="41">
        <v>8859020</v>
      </c>
      <c r="C113" s="36">
        <v>8859307</v>
      </c>
      <c r="D113" s="32" t="s">
        <v>96</v>
      </c>
      <c r="E113" t="s">
        <v>96</v>
      </c>
      <c r="F113" s="33">
        <f t="shared" si="1"/>
        <v>288</v>
      </c>
      <c r="G113" s="34" t="s">
        <v>124</v>
      </c>
      <c r="H113" s="40"/>
    </row>
    <row r="114" spans="2:8" x14ac:dyDescent="0.25">
      <c r="B114" s="41">
        <v>8859643</v>
      </c>
      <c r="C114" s="36">
        <v>8859665</v>
      </c>
      <c r="D114" s="32" t="s">
        <v>138</v>
      </c>
      <c r="E114" t="s">
        <v>138</v>
      </c>
      <c r="F114" s="33">
        <f t="shared" si="1"/>
        <v>23</v>
      </c>
      <c r="G114" s="34" t="s">
        <v>124</v>
      </c>
      <c r="H114" s="40"/>
    </row>
    <row r="115" spans="2:8" x14ac:dyDescent="0.25">
      <c r="B115" s="41">
        <v>8884420</v>
      </c>
      <c r="C115" s="36">
        <v>8884520</v>
      </c>
      <c r="D115" s="32" t="s">
        <v>131</v>
      </c>
      <c r="E115" t="s">
        <v>131</v>
      </c>
      <c r="F115" s="33">
        <f t="shared" si="1"/>
        <v>101</v>
      </c>
      <c r="G115" s="34" t="s">
        <v>124</v>
      </c>
      <c r="H115" s="40"/>
    </row>
    <row r="116" spans="2:8" x14ac:dyDescent="0.25">
      <c r="B116" s="41">
        <v>8903481</v>
      </c>
      <c r="C116" s="36">
        <v>8903576</v>
      </c>
      <c r="D116" s="32" t="s">
        <v>140</v>
      </c>
      <c r="E116" t="s">
        <v>140</v>
      </c>
      <c r="F116" s="33">
        <f t="shared" si="1"/>
        <v>96</v>
      </c>
      <c r="G116" s="34" t="s">
        <v>124</v>
      </c>
      <c r="H116" s="40"/>
    </row>
    <row r="117" spans="2:8" x14ac:dyDescent="0.25">
      <c r="B117" s="41">
        <v>8915743</v>
      </c>
      <c r="C117" s="36">
        <v>8916192</v>
      </c>
      <c r="D117" s="32" t="s">
        <v>102</v>
      </c>
      <c r="E117" t="s">
        <v>102</v>
      </c>
      <c r="F117" s="33">
        <f t="shared" si="1"/>
        <v>450</v>
      </c>
      <c r="G117" s="34" t="s">
        <v>124</v>
      </c>
      <c r="H117" s="40" t="s">
        <v>126</v>
      </c>
    </row>
    <row r="118" spans="2:8" x14ac:dyDescent="0.25">
      <c r="B118" s="41">
        <v>8916491</v>
      </c>
      <c r="C118" s="36">
        <v>8916521</v>
      </c>
      <c r="D118" s="32" t="s">
        <v>122</v>
      </c>
      <c r="E118" t="s">
        <v>122</v>
      </c>
      <c r="F118" s="33">
        <f t="shared" si="1"/>
        <v>31</v>
      </c>
      <c r="G118" s="34" t="s">
        <v>124</v>
      </c>
      <c r="H118" s="40" t="s">
        <v>154</v>
      </c>
    </row>
    <row r="119" spans="2:8" x14ac:dyDescent="0.25">
      <c r="B119" s="41">
        <v>8940098</v>
      </c>
      <c r="C119" s="36">
        <v>8940100</v>
      </c>
      <c r="D119" s="32">
        <v>3</v>
      </c>
      <c r="E119" t="s">
        <v>108</v>
      </c>
      <c r="F119" s="33">
        <f t="shared" si="1"/>
        <v>3</v>
      </c>
      <c r="G119" s="34" t="s">
        <v>124</v>
      </c>
      <c r="H119" s="40"/>
    </row>
    <row r="120" spans="2:8" x14ac:dyDescent="0.25">
      <c r="B120" s="41">
        <v>8940171</v>
      </c>
      <c r="C120" s="36">
        <v>8940818</v>
      </c>
      <c r="D120" s="32">
        <v>648</v>
      </c>
      <c r="E120" t="s">
        <v>108</v>
      </c>
      <c r="F120" s="33">
        <f t="shared" si="1"/>
        <v>648</v>
      </c>
      <c r="G120" s="34" t="s">
        <v>124</v>
      </c>
      <c r="H120" s="40"/>
    </row>
    <row r="121" spans="2:8" x14ac:dyDescent="0.25">
      <c r="B121" s="41">
        <v>8941544</v>
      </c>
      <c r="C121" s="36">
        <v>8941562</v>
      </c>
      <c r="D121" s="32" t="s">
        <v>138</v>
      </c>
      <c r="E121" t="s">
        <v>138</v>
      </c>
      <c r="F121" s="33">
        <f t="shared" si="1"/>
        <v>19</v>
      </c>
      <c r="G121" s="34" t="s">
        <v>124</v>
      </c>
      <c r="H121" s="40"/>
    </row>
    <row r="122" spans="2:8" x14ac:dyDescent="0.25">
      <c r="B122" s="41">
        <v>8955437</v>
      </c>
      <c r="C122" s="36">
        <v>8955569</v>
      </c>
      <c r="D122" s="32" t="s">
        <v>136</v>
      </c>
      <c r="E122" t="s">
        <v>136</v>
      </c>
      <c r="F122" s="33">
        <f t="shared" si="1"/>
        <v>133</v>
      </c>
      <c r="G122" s="34" t="s">
        <v>124</v>
      </c>
      <c r="H122" s="40"/>
    </row>
    <row r="123" spans="2:8" x14ac:dyDescent="0.25">
      <c r="B123" s="41">
        <v>8955570</v>
      </c>
      <c r="C123" s="36">
        <v>8955699</v>
      </c>
      <c r="D123" s="32" t="s">
        <v>131</v>
      </c>
      <c r="E123" t="s">
        <v>131</v>
      </c>
      <c r="F123" s="33">
        <f t="shared" si="1"/>
        <v>130</v>
      </c>
      <c r="G123" s="34" t="s">
        <v>124</v>
      </c>
      <c r="H123" s="40"/>
    </row>
    <row r="124" spans="2:8" x14ac:dyDescent="0.25">
      <c r="B124" s="41">
        <v>8957041</v>
      </c>
      <c r="C124" s="36">
        <v>8957168</v>
      </c>
      <c r="D124" s="32" t="s">
        <v>131</v>
      </c>
      <c r="E124" t="s">
        <v>131</v>
      </c>
      <c r="F124" s="33">
        <f t="shared" si="1"/>
        <v>128</v>
      </c>
      <c r="G124" s="34" t="s">
        <v>124</v>
      </c>
      <c r="H124" s="40"/>
    </row>
    <row r="125" spans="2:8" x14ac:dyDescent="0.25">
      <c r="B125" s="41">
        <v>8957481</v>
      </c>
      <c r="C125" s="36">
        <v>8957520</v>
      </c>
      <c r="D125" s="32" t="s">
        <v>138</v>
      </c>
      <c r="E125" t="s">
        <v>138</v>
      </c>
      <c r="F125" s="33">
        <f t="shared" si="1"/>
        <v>40</v>
      </c>
      <c r="G125" s="34" t="s">
        <v>124</v>
      </c>
      <c r="H125" s="40"/>
    </row>
    <row r="126" spans="2:8" x14ac:dyDescent="0.25">
      <c r="B126" s="41">
        <v>8973521</v>
      </c>
      <c r="C126" s="36">
        <v>8974391</v>
      </c>
      <c r="D126" s="32" t="s">
        <v>108</v>
      </c>
      <c r="E126" t="s">
        <v>108</v>
      </c>
      <c r="F126" s="33">
        <f t="shared" si="1"/>
        <v>871</v>
      </c>
      <c r="G126" s="34" t="s">
        <v>124</v>
      </c>
      <c r="H126" s="40" t="s">
        <v>198</v>
      </c>
    </row>
    <row r="127" spans="2:8" x14ac:dyDescent="0.25">
      <c r="B127" s="41">
        <v>8974392</v>
      </c>
      <c r="C127" s="36">
        <v>8974974</v>
      </c>
      <c r="D127" s="32" t="s">
        <v>102</v>
      </c>
      <c r="E127" t="s">
        <v>102</v>
      </c>
      <c r="F127" s="33">
        <f t="shared" si="1"/>
        <v>583</v>
      </c>
      <c r="G127" s="34" t="s">
        <v>124</v>
      </c>
      <c r="H127" s="40"/>
    </row>
    <row r="128" spans="2:8" x14ac:dyDescent="0.25">
      <c r="B128" s="41">
        <v>8974975</v>
      </c>
      <c r="C128" s="36">
        <v>8975380</v>
      </c>
      <c r="D128" s="32" t="s">
        <v>122</v>
      </c>
      <c r="E128" t="s">
        <v>122</v>
      </c>
      <c r="F128" s="33">
        <f t="shared" si="1"/>
        <v>406</v>
      </c>
      <c r="G128" s="34" t="s">
        <v>124</v>
      </c>
      <c r="H128" s="40"/>
    </row>
    <row r="129" spans="2:9" x14ac:dyDescent="0.25">
      <c r="B129" s="41">
        <v>8983761</v>
      </c>
      <c r="C129" s="36">
        <v>8984358</v>
      </c>
      <c r="D129" s="32" t="s">
        <v>120</v>
      </c>
      <c r="E129" t="s">
        <v>120</v>
      </c>
      <c r="F129" s="33">
        <f t="shared" si="1"/>
        <v>598</v>
      </c>
      <c r="G129" s="34" t="s">
        <v>124</v>
      </c>
      <c r="H129" s="40" t="s">
        <v>199</v>
      </c>
    </row>
    <row r="130" spans="2:9" x14ac:dyDescent="0.25">
      <c r="B130" s="41">
        <v>8986021</v>
      </c>
      <c r="C130" s="36">
        <v>8988407</v>
      </c>
      <c r="D130" s="32" t="s">
        <v>93</v>
      </c>
      <c r="E130" t="s">
        <v>93</v>
      </c>
      <c r="F130" s="33">
        <f t="shared" si="1"/>
        <v>2387</v>
      </c>
      <c r="G130" s="34" t="s">
        <v>124</v>
      </c>
      <c r="H130" s="40"/>
    </row>
    <row r="131" spans="2:9" x14ac:dyDescent="0.25">
      <c r="B131" s="58">
        <v>8995905</v>
      </c>
      <c r="C131" s="59">
        <v>8995905</v>
      </c>
      <c r="D131" s="32" t="s">
        <v>101</v>
      </c>
      <c r="E131" t="s">
        <v>101</v>
      </c>
      <c r="F131" s="33">
        <f t="shared" si="1"/>
        <v>1</v>
      </c>
      <c r="G131" s="34" t="s">
        <v>124</v>
      </c>
      <c r="H131" s="40"/>
    </row>
    <row r="132" spans="2:9" x14ac:dyDescent="0.25">
      <c r="B132" s="41">
        <v>9003041</v>
      </c>
      <c r="C132" s="36">
        <v>9004269</v>
      </c>
      <c r="D132" s="32" t="s">
        <v>100</v>
      </c>
      <c r="E132" t="s">
        <v>100</v>
      </c>
      <c r="F132" s="33">
        <f t="shared" si="1"/>
        <v>1229</v>
      </c>
      <c r="G132" s="34" t="s">
        <v>124</v>
      </c>
      <c r="H132" s="40" t="s">
        <v>200</v>
      </c>
    </row>
    <row r="133" spans="2:9" x14ac:dyDescent="0.25">
      <c r="B133" s="41">
        <v>9015386</v>
      </c>
      <c r="C133" s="36">
        <v>9016050</v>
      </c>
      <c r="D133" s="32" t="s">
        <v>108</v>
      </c>
      <c r="E133" t="s">
        <v>108</v>
      </c>
      <c r="F133" s="33">
        <f t="shared" si="1"/>
        <v>665</v>
      </c>
      <c r="G133" s="34" t="s">
        <v>124</v>
      </c>
      <c r="H133" s="40" t="s">
        <v>201</v>
      </c>
    </row>
    <row r="134" spans="2:9" x14ac:dyDescent="0.25">
      <c r="B134" s="41">
        <v>9016495</v>
      </c>
      <c r="C134" s="36">
        <v>9016899</v>
      </c>
      <c r="D134" s="32" t="s">
        <v>102</v>
      </c>
      <c r="E134" t="s">
        <v>102</v>
      </c>
      <c r="F134" s="33">
        <f t="shared" si="1"/>
        <v>405</v>
      </c>
      <c r="G134" s="34" t="s">
        <v>124</v>
      </c>
      <c r="H134" s="40"/>
    </row>
    <row r="135" spans="2:9" x14ac:dyDescent="0.25">
      <c r="B135" s="41">
        <v>9022245</v>
      </c>
      <c r="C135" s="36">
        <v>9022260</v>
      </c>
      <c r="D135" s="32" t="s">
        <v>147</v>
      </c>
      <c r="E135" t="s">
        <v>147</v>
      </c>
      <c r="F135" s="33">
        <v>11</v>
      </c>
      <c r="G135" s="34" t="s">
        <v>124</v>
      </c>
      <c r="H135" s="40"/>
    </row>
    <row r="136" spans="2:9" x14ac:dyDescent="0.25">
      <c r="B136" s="41">
        <v>9035321</v>
      </c>
      <c r="C136" s="36">
        <v>9035626</v>
      </c>
      <c r="D136" s="32" t="s">
        <v>122</v>
      </c>
      <c r="E136" t="s">
        <v>122</v>
      </c>
      <c r="F136" s="33">
        <f t="shared" ref="F136:F198" si="2">+C136-B136+1</f>
        <v>306</v>
      </c>
      <c r="G136" s="34" t="s">
        <v>124</v>
      </c>
      <c r="H136" s="40"/>
    </row>
    <row r="137" spans="2:9" x14ac:dyDescent="0.25">
      <c r="B137" s="41">
        <v>9051121</v>
      </c>
      <c r="C137" s="36">
        <v>9053551</v>
      </c>
      <c r="D137" s="32" t="s">
        <v>93</v>
      </c>
      <c r="E137" t="s">
        <v>93</v>
      </c>
      <c r="F137" s="33">
        <f t="shared" si="2"/>
        <v>2431</v>
      </c>
      <c r="G137" s="34" t="s">
        <v>124</v>
      </c>
      <c r="H137" s="40" t="s">
        <v>199</v>
      </c>
    </row>
    <row r="138" spans="2:9" x14ac:dyDescent="0.25">
      <c r="B138" s="41">
        <v>9053650</v>
      </c>
      <c r="C138" s="36">
        <v>9053650</v>
      </c>
      <c r="D138" s="32" t="s">
        <v>127</v>
      </c>
      <c r="E138" s="42" t="s">
        <v>127</v>
      </c>
      <c r="F138" s="33">
        <f t="shared" si="2"/>
        <v>1</v>
      </c>
      <c r="G138" s="34" t="s">
        <v>124</v>
      </c>
      <c r="H138" s="40"/>
    </row>
    <row r="139" spans="2:9" x14ac:dyDescent="0.25">
      <c r="B139" s="41">
        <v>9053691</v>
      </c>
      <c r="C139" s="36">
        <v>9054290</v>
      </c>
      <c r="D139" s="32" t="s">
        <v>127</v>
      </c>
      <c r="E139" s="42" t="s">
        <v>127</v>
      </c>
      <c r="F139" s="33">
        <f t="shared" si="2"/>
        <v>600</v>
      </c>
      <c r="G139" s="34" t="s">
        <v>124</v>
      </c>
      <c r="H139" s="40"/>
    </row>
    <row r="140" spans="2:9" x14ac:dyDescent="0.25">
      <c r="B140" s="41">
        <v>9054558</v>
      </c>
      <c r="C140" s="36">
        <v>9054862</v>
      </c>
      <c r="D140" s="32" t="s">
        <v>96</v>
      </c>
      <c r="E140" t="s">
        <v>96</v>
      </c>
      <c r="F140" s="33">
        <f t="shared" si="2"/>
        <v>305</v>
      </c>
      <c r="G140" s="34" t="s">
        <v>124</v>
      </c>
      <c r="H140" s="40"/>
    </row>
    <row r="141" spans="2:9" x14ac:dyDescent="0.25">
      <c r="B141" s="41">
        <v>9055860</v>
      </c>
      <c r="C141" s="36">
        <v>9055864</v>
      </c>
      <c r="D141" s="42" t="s">
        <v>112</v>
      </c>
      <c r="F141" s="33">
        <f t="shared" si="2"/>
        <v>5</v>
      </c>
      <c r="G141" s="34" t="s">
        <v>124</v>
      </c>
      <c r="H141" s="40"/>
    </row>
    <row r="142" spans="2:9" x14ac:dyDescent="0.25">
      <c r="B142" s="41">
        <v>9060753</v>
      </c>
      <c r="C142" s="36">
        <v>9061308</v>
      </c>
      <c r="D142" s="32" t="s">
        <v>108</v>
      </c>
      <c r="E142" t="s">
        <v>108</v>
      </c>
      <c r="F142" s="33">
        <f t="shared" si="2"/>
        <v>556</v>
      </c>
      <c r="G142" s="34" t="s">
        <v>124</v>
      </c>
      <c r="H142" s="40" t="s">
        <v>203</v>
      </c>
    </row>
    <row r="143" spans="2:9" x14ac:dyDescent="0.25">
      <c r="B143" s="41">
        <v>9071281</v>
      </c>
      <c r="C143" s="36">
        <v>9071676</v>
      </c>
      <c r="D143" s="32" t="s">
        <v>120</v>
      </c>
      <c r="E143" t="s">
        <v>120</v>
      </c>
      <c r="F143" s="33">
        <f t="shared" si="2"/>
        <v>396</v>
      </c>
      <c r="G143" s="34" t="s">
        <v>124</v>
      </c>
      <c r="H143" s="40" t="s">
        <v>202</v>
      </c>
    </row>
    <row r="144" spans="2:9" x14ac:dyDescent="0.25">
      <c r="B144" s="41">
        <v>9071790</v>
      </c>
      <c r="C144" s="36">
        <v>9071817</v>
      </c>
      <c r="D144" s="32" t="s">
        <v>142</v>
      </c>
      <c r="E144" t="s">
        <v>142</v>
      </c>
      <c r="F144" s="33">
        <f t="shared" si="2"/>
        <v>28</v>
      </c>
      <c r="G144" s="34" t="s">
        <v>124</v>
      </c>
      <c r="H144" s="40" t="s">
        <v>156</v>
      </c>
      <c r="I144" s="40"/>
    </row>
    <row r="145" spans="2:8" x14ac:dyDescent="0.25">
      <c r="B145" s="41">
        <v>9071988</v>
      </c>
      <c r="C145" s="36">
        <v>9072052</v>
      </c>
      <c r="D145" s="32" t="s">
        <v>144</v>
      </c>
      <c r="E145" t="s">
        <v>144</v>
      </c>
      <c r="F145" s="33">
        <f t="shared" si="2"/>
        <v>65</v>
      </c>
      <c r="G145" s="34" t="s">
        <v>124</v>
      </c>
      <c r="H145" s="40"/>
    </row>
    <row r="146" spans="2:8" x14ac:dyDescent="0.25">
      <c r="B146" s="41">
        <v>9086081</v>
      </c>
      <c r="C146" s="36">
        <v>9086664</v>
      </c>
      <c r="D146" s="32" t="s">
        <v>120</v>
      </c>
      <c r="E146" t="s">
        <v>120</v>
      </c>
      <c r="F146" s="33">
        <f t="shared" si="2"/>
        <v>584</v>
      </c>
      <c r="G146" s="34" t="s">
        <v>124</v>
      </c>
      <c r="H146" s="40" t="s">
        <v>205</v>
      </c>
    </row>
    <row r="147" spans="2:8" x14ac:dyDescent="0.25">
      <c r="B147" s="41">
        <v>9086665</v>
      </c>
      <c r="C147" s="36">
        <v>9087047</v>
      </c>
      <c r="D147" s="32" t="s">
        <v>102</v>
      </c>
      <c r="E147" t="s">
        <v>102</v>
      </c>
      <c r="F147" s="33">
        <f t="shared" si="2"/>
        <v>383</v>
      </c>
      <c r="G147" s="34" t="s">
        <v>124</v>
      </c>
      <c r="H147" s="40" t="s">
        <v>206</v>
      </c>
    </row>
    <row r="148" spans="2:8" x14ac:dyDescent="0.25">
      <c r="B148" s="41">
        <v>9087048</v>
      </c>
      <c r="C148" s="36">
        <v>9087185</v>
      </c>
      <c r="D148" s="32" t="s">
        <v>131</v>
      </c>
      <c r="E148" t="s">
        <v>131</v>
      </c>
      <c r="F148" s="33">
        <f t="shared" si="2"/>
        <v>138</v>
      </c>
      <c r="G148" s="34" t="s">
        <v>124</v>
      </c>
      <c r="H148" s="40"/>
    </row>
    <row r="149" spans="2:8" x14ac:dyDescent="0.25">
      <c r="B149" s="41">
        <v>9087211</v>
      </c>
      <c r="C149" s="36">
        <v>9087293</v>
      </c>
      <c r="D149" s="32" t="s">
        <v>143</v>
      </c>
      <c r="E149" s="42" t="s">
        <v>143</v>
      </c>
      <c r="F149" s="33">
        <f t="shared" si="2"/>
        <v>83</v>
      </c>
      <c r="G149" s="34" t="s">
        <v>124</v>
      </c>
      <c r="H149" s="40"/>
    </row>
    <row r="150" spans="2:8" x14ac:dyDescent="0.25">
      <c r="B150" s="41">
        <v>9087294</v>
      </c>
      <c r="C150" s="36">
        <v>9087396</v>
      </c>
      <c r="D150" s="32" t="s">
        <v>142</v>
      </c>
      <c r="E150" t="s">
        <v>142</v>
      </c>
      <c r="F150" s="33">
        <f t="shared" si="2"/>
        <v>103</v>
      </c>
      <c r="G150" s="34" t="s">
        <v>124</v>
      </c>
      <c r="H150" s="40" t="s">
        <v>206</v>
      </c>
    </row>
    <row r="151" spans="2:8" x14ac:dyDescent="0.25">
      <c r="B151" s="41">
        <v>9097201</v>
      </c>
      <c r="C151" s="36">
        <v>9098077</v>
      </c>
      <c r="D151" s="32" t="s">
        <v>127</v>
      </c>
      <c r="E151" s="42" t="s">
        <v>127</v>
      </c>
      <c r="F151" s="33">
        <f t="shared" si="2"/>
        <v>877</v>
      </c>
      <c r="G151" s="34" t="s">
        <v>124</v>
      </c>
      <c r="H151" s="40" t="s">
        <v>207</v>
      </c>
    </row>
    <row r="152" spans="2:8" x14ac:dyDescent="0.25">
      <c r="B152" s="41">
        <v>9104619</v>
      </c>
      <c r="C152" s="36">
        <v>9104868</v>
      </c>
      <c r="D152" s="32" t="s">
        <v>122</v>
      </c>
      <c r="E152" t="s">
        <v>122</v>
      </c>
      <c r="F152" s="33">
        <f t="shared" si="2"/>
        <v>250</v>
      </c>
      <c r="G152" s="34" t="s">
        <v>124</v>
      </c>
      <c r="H152" s="40" t="s">
        <v>208</v>
      </c>
    </row>
    <row r="153" spans="2:8" x14ac:dyDescent="0.25">
      <c r="B153" s="41">
        <v>9104945</v>
      </c>
      <c r="C153" s="36">
        <v>9105083</v>
      </c>
      <c r="D153" s="32" t="s">
        <v>148</v>
      </c>
      <c r="E153" t="s">
        <v>148</v>
      </c>
      <c r="F153" s="33">
        <f t="shared" si="2"/>
        <v>139</v>
      </c>
      <c r="G153" s="34" t="s">
        <v>124</v>
      </c>
      <c r="H153" s="40"/>
    </row>
    <row r="154" spans="2:8" x14ac:dyDescent="0.25">
      <c r="B154" s="41">
        <v>9105158</v>
      </c>
      <c r="C154" s="36">
        <v>9105189</v>
      </c>
      <c r="D154" s="32" t="s">
        <v>139</v>
      </c>
      <c r="E154" t="s">
        <v>139</v>
      </c>
      <c r="F154" s="33">
        <f t="shared" si="2"/>
        <v>32</v>
      </c>
      <c r="G154" s="34" t="s">
        <v>124</v>
      </c>
      <c r="H154" s="40"/>
    </row>
    <row r="155" spans="2:8" x14ac:dyDescent="0.25">
      <c r="B155" s="41">
        <v>9105280</v>
      </c>
      <c r="C155" s="36">
        <v>9106206</v>
      </c>
      <c r="D155" s="32" t="s">
        <v>130</v>
      </c>
      <c r="E155" t="s">
        <v>130</v>
      </c>
      <c r="F155" s="33">
        <f t="shared" si="2"/>
        <v>927</v>
      </c>
      <c r="G155" s="34" t="s">
        <v>124</v>
      </c>
      <c r="H155" s="40"/>
    </row>
    <row r="156" spans="2:8" x14ac:dyDescent="0.25">
      <c r="B156" s="41">
        <v>9107102</v>
      </c>
      <c r="C156" s="36">
        <v>9107440</v>
      </c>
      <c r="D156" s="42" t="s">
        <v>132</v>
      </c>
      <c r="F156" s="33">
        <f t="shared" si="2"/>
        <v>339</v>
      </c>
      <c r="G156" s="34" t="s">
        <v>124</v>
      </c>
      <c r="H156" s="40" t="s">
        <v>151</v>
      </c>
    </row>
    <row r="157" spans="2:8" x14ac:dyDescent="0.25">
      <c r="B157" s="41">
        <v>9110481</v>
      </c>
      <c r="C157" s="36">
        <v>9110538</v>
      </c>
      <c r="D157" s="32" t="s">
        <v>144</v>
      </c>
      <c r="E157" t="s">
        <v>144</v>
      </c>
      <c r="F157" s="33">
        <f t="shared" si="2"/>
        <v>58</v>
      </c>
      <c r="G157" s="34" t="s">
        <v>124</v>
      </c>
      <c r="H157" s="40"/>
    </row>
    <row r="158" spans="2:8" x14ac:dyDescent="0.25">
      <c r="B158" s="41">
        <v>9110539</v>
      </c>
      <c r="C158" s="36">
        <v>9110591</v>
      </c>
      <c r="D158" s="32" t="s">
        <v>143</v>
      </c>
      <c r="E158" s="42" t="s">
        <v>143</v>
      </c>
      <c r="F158" s="33">
        <f t="shared" si="2"/>
        <v>53</v>
      </c>
      <c r="G158" s="34" t="s">
        <v>124</v>
      </c>
      <c r="H158" s="40" t="s">
        <v>213</v>
      </c>
    </row>
    <row r="159" spans="2:8" x14ac:dyDescent="0.25">
      <c r="B159" s="41">
        <v>9116466</v>
      </c>
      <c r="C159" s="36">
        <v>9117220</v>
      </c>
      <c r="D159" s="32" t="s">
        <v>196</v>
      </c>
      <c r="E159" t="s">
        <v>196</v>
      </c>
      <c r="F159" s="33">
        <f t="shared" si="2"/>
        <v>755</v>
      </c>
      <c r="G159" s="34" t="s">
        <v>124</v>
      </c>
      <c r="H159" s="40" t="s">
        <v>155</v>
      </c>
    </row>
    <row r="160" spans="2:8" x14ac:dyDescent="0.25">
      <c r="B160" s="41">
        <v>9117829</v>
      </c>
      <c r="C160" s="36">
        <v>9118040</v>
      </c>
      <c r="D160" s="42" t="s">
        <v>112</v>
      </c>
      <c r="F160" s="33">
        <f t="shared" si="2"/>
        <v>212</v>
      </c>
      <c r="G160" s="34" t="s">
        <v>124</v>
      </c>
      <c r="H160" s="40"/>
    </row>
    <row r="161" spans="2:8" x14ac:dyDescent="0.25">
      <c r="B161" s="41">
        <v>9118041</v>
      </c>
      <c r="C161" s="36">
        <v>9118354</v>
      </c>
      <c r="E161" t="s">
        <v>122</v>
      </c>
      <c r="F161" s="33">
        <f t="shared" si="2"/>
        <v>314</v>
      </c>
      <c r="G161" s="34" t="s">
        <v>124</v>
      </c>
      <c r="H161" s="40"/>
    </row>
    <row r="162" spans="2:8" x14ac:dyDescent="0.25">
      <c r="B162" s="41">
        <v>9119681</v>
      </c>
      <c r="C162" s="36">
        <v>9120199</v>
      </c>
      <c r="D162" s="32" t="s">
        <v>102</v>
      </c>
      <c r="E162" t="s">
        <v>102</v>
      </c>
      <c r="F162" s="33">
        <f t="shared" si="2"/>
        <v>519</v>
      </c>
      <c r="G162" s="34" t="s">
        <v>124</v>
      </c>
      <c r="H162" s="40" t="s">
        <v>236</v>
      </c>
    </row>
    <row r="163" spans="2:8" x14ac:dyDescent="0.25">
      <c r="B163" s="41">
        <v>9120200</v>
      </c>
      <c r="C163" s="36">
        <v>9122904</v>
      </c>
      <c r="D163" s="32" t="s">
        <v>93</v>
      </c>
      <c r="E163" t="s">
        <v>93</v>
      </c>
      <c r="F163" s="33">
        <f t="shared" si="2"/>
        <v>2705</v>
      </c>
      <c r="G163" s="34" t="s">
        <v>124</v>
      </c>
      <c r="H163" s="40" t="s">
        <v>203</v>
      </c>
    </row>
    <row r="164" spans="2:8" x14ac:dyDescent="0.25">
      <c r="B164" s="41">
        <v>9128836</v>
      </c>
      <c r="C164" s="36">
        <v>9129400</v>
      </c>
      <c r="D164" s="42" t="s">
        <v>125</v>
      </c>
      <c r="F164" s="33">
        <f t="shared" si="2"/>
        <v>565</v>
      </c>
      <c r="G164" s="34" t="s">
        <v>124</v>
      </c>
      <c r="H164" s="40"/>
    </row>
    <row r="165" spans="2:8" x14ac:dyDescent="0.25">
      <c r="B165" s="41">
        <v>9137081</v>
      </c>
      <c r="C165" s="36">
        <v>9137840</v>
      </c>
      <c r="D165" s="42" t="s">
        <v>137</v>
      </c>
      <c r="F165" s="33">
        <f t="shared" si="2"/>
        <v>760</v>
      </c>
      <c r="G165" s="34" t="s">
        <v>124</v>
      </c>
      <c r="H165" s="40" t="s">
        <v>158</v>
      </c>
    </row>
    <row r="166" spans="2:8" x14ac:dyDescent="0.25">
      <c r="B166" s="41">
        <v>9139172</v>
      </c>
      <c r="C166" s="36">
        <v>9140080</v>
      </c>
      <c r="D166" s="42" t="s">
        <v>118</v>
      </c>
      <c r="F166" s="33">
        <f t="shared" si="2"/>
        <v>909</v>
      </c>
      <c r="G166" s="34" t="s">
        <v>124</v>
      </c>
      <c r="H166" s="40" t="s">
        <v>158</v>
      </c>
    </row>
    <row r="167" spans="2:8" x14ac:dyDescent="0.25">
      <c r="B167" s="41">
        <v>9140664</v>
      </c>
      <c r="C167" s="36">
        <v>9141480</v>
      </c>
      <c r="D167" s="42" t="s">
        <v>114</v>
      </c>
      <c r="F167" s="33">
        <f t="shared" si="2"/>
        <v>817</v>
      </c>
      <c r="G167" s="34" t="s">
        <v>124</v>
      </c>
      <c r="H167" s="40" t="s">
        <v>160</v>
      </c>
    </row>
    <row r="168" spans="2:8" x14ac:dyDescent="0.25">
      <c r="B168" s="41">
        <v>9144154</v>
      </c>
      <c r="C168" s="36">
        <v>9145080</v>
      </c>
      <c r="D168" s="42" t="s">
        <v>104</v>
      </c>
      <c r="F168" s="33">
        <f t="shared" si="2"/>
        <v>927</v>
      </c>
      <c r="G168" s="34" t="s">
        <v>124</v>
      </c>
      <c r="H168" s="40"/>
    </row>
    <row r="169" spans="2:8" x14ac:dyDescent="0.25">
      <c r="B169" s="41">
        <v>9145441</v>
      </c>
      <c r="C169" s="36">
        <v>9146680</v>
      </c>
      <c r="D169" s="42" t="s">
        <v>116</v>
      </c>
      <c r="F169" s="33">
        <f t="shared" si="2"/>
        <v>1240</v>
      </c>
      <c r="G169" s="34" t="s">
        <v>124</v>
      </c>
      <c r="H169" s="40" t="s">
        <v>161</v>
      </c>
    </row>
    <row r="170" spans="2:8" x14ac:dyDescent="0.25">
      <c r="B170" s="41">
        <v>9148410</v>
      </c>
      <c r="C170" s="36">
        <v>9148720</v>
      </c>
      <c r="D170" s="42" t="s">
        <v>106</v>
      </c>
      <c r="F170" s="33">
        <f t="shared" si="2"/>
        <v>311</v>
      </c>
      <c r="G170" s="34" t="s">
        <v>124</v>
      </c>
      <c r="H170" s="40"/>
    </row>
    <row r="171" spans="2:8" x14ac:dyDescent="0.25">
      <c r="B171" s="41">
        <v>9148721</v>
      </c>
      <c r="C171" s="36">
        <v>9149922</v>
      </c>
      <c r="D171" s="32" t="s">
        <v>127</v>
      </c>
      <c r="E171" s="42" t="s">
        <v>127</v>
      </c>
      <c r="F171" s="33">
        <f t="shared" si="2"/>
        <v>1202</v>
      </c>
      <c r="G171" s="34" t="s">
        <v>124</v>
      </c>
      <c r="H171" s="40" t="s">
        <v>237</v>
      </c>
    </row>
    <row r="172" spans="2:8" x14ac:dyDescent="0.25">
      <c r="B172" s="41">
        <v>9149923</v>
      </c>
      <c r="C172" s="36">
        <v>9150798</v>
      </c>
      <c r="E172" t="s">
        <v>108</v>
      </c>
      <c r="F172" s="33">
        <f t="shared" si="2"/>
        <v>876</v>
      </c>
      <c r="G172" s="34" t="s">
        <v>124</v>
      </c>
      <c r="H172" s="40" t="s">
        <v>237</v>
      </c>
    </row>
    <row r="173" spans="2:8" x14ac:dyDescent="0.25">
      <c r="B173" s="41">
        <v>9150799</v>
      </c>
      <c r="C173" s="36">
        <v>9151317</v>
      </c>
      <c r="E173" t="s">
        <v>120</v>
      </c>
      <c r="F173" s="33">
        <f t="shared" si="2"/>
        <v>519</v>
      </c>
      <c r="G173" s="34" t="s">
        <v>124</v>
      </c>
      <c r="H173" s="40" t="s">
        <v>237</v>
      </c>
    </row>
    <row r="174" spans="2:8" x14ac:dyDescent="0.25">
      <c r="B174" s="41">
        <v>9151318</v>
      </c>
      <c r="C174" s="36">
        <v>9151506</v>
      </c>
      <c r="D174" s="32" t="s">
        <v>148</v>
      </c>
      <c r="E174" t="s">
        <v>148</v>
      </c>
      <c r="F174" s="33">
        <f t="shared" si="2"/>
        <v>189</v>
      </c>
      <c r="G174" s="34" t="s">
        <v>124</v>
      </c>
      <c r="H174" s="40" t="s">
        <v>209</v>
      </c>
    </row>
    <row r="175" spans="2:8" x14ac:dyDescent="0.25">
      <c r="B175" s="41">
        <v>9151507</v>
      </c>
      <c r="C175" s="36">
        <v>9151634</v>
      </c>
      <c r="D175" s="32" t="s">
        <v>142</v>
      </c>
      <c r="E175" t="s">
        <v>142</v>
      </c>
      <c r="F175" s="33">
        <f t="shared" si="2"/>
        <v>128</v>
      </c>
      <c r="G175" s="34" t="s">
        <v>124</v>
      </c>
      <c r="H175" s="40" t="s">
        <v>238</v>
      </c>
    </row>
    <row r="176" spans="2:8" x14ac:dyDescent="0.25">
      <c r="B176" s="41">
        <v>9151635</v>
      </c>
      <c r="C176" s="36">
        <v>9151724</v>
      </c>
      <c r="D176" s="32" t="s">
        <v>196</v>
      </c>
      <c r="E176" t="s">
        <v>196</v>
      </c>
      <c r="F176" s="33">
        <f t="shared" si="2"/>
        <v>90</v>
      </c>
      <c r="G176" s="34" t="s">
        <v>124</v>
      </c>
      <c r="H176" s="40" t="s">
        <v>214</v>
      </c>
    </row>
    <row r="177" spans="2:8" x14ac:dyDescent="0.25">
      <c r="B177" s="41">
        <v>9151725</v>
      </c>
      <c r="C177" s="36">
        <v>9151808</v>
      </c>
      <c r="D177" s="32" t="s">
        <v>139</v>
      </c>
      <c r="E177" t="s">
        <v>139</v>
      </c>
      <c r="F177" s="33">
        <f t="shared" si="2"/>
        <v>84</v>
      </c>
      <c r="G177" s="34" t="s">
        <v>124</v>
      </c>
      <c r="H177" s="40" t="s">
        <v>239</v>
      </c>
    </row>
    <row r="178" spans="2:8" x14ac:dyDescent="0.25">
      <c r="B178" s="41">
        <v>9151816</v>
      </c>
      <c r="C178" s="36">
        <v>9151816</v>
      </c>
      <c r="D178" s="32"/>
      <c r="E178" t="s">
        <v>145</v>
      </c>
      <c r="F178" s="33">
        <f t="shared" si="2"/>
        <v>1</v>
      </c>
      <c r="G178" s="34" t="s">
        <v>124</v>
      </c>
      <c r="H178" s="40"/>
    </row>
    <row r="179" spans="2:8" x14ac:dyDescent="0.25">
      <c r="B179" s="36">
        <v>9153130</v>
      </c>
      <c r="C179" s="36">
        <v>9153480</v>
      </c>
      <c r="D179" s="42" t="s">
        <v>110</v>
      </c>
      <c r="E179" s="42"/>
      <c r="F179" s="33">
        <f t="shared" si="2"/>
        <v>351</v>
      </c>
      <c r="G179" s="34" t="s">
        <v>124</v>
      </c>
    </row>
    <row r="180" spans="2:8" x14ac:dyDescent="0.25">
      <c r="B180" s="36">
        <v>9154971</v>
      </c>
      <c r="C180" s="36">
        <v>9156480</v>
      </c>
      <c r="D180" s="42" t="s">
        <v>129</v>
      </c>
      <c r="F180" s="33">
        <f t="shared" si="2"/>
        <v>1510</v>
      </c>
      <c r="G180" s="34" t="s">
        <v>124</v>
      </c>
      <c r="H180" s="40"/>
    </row>
    <row r="181" spans="2:8" x14ac:dyDescent="0.25">
      <c r="B181" s="36">
        <v>9154971</v>
      </c>
      <c r="C181" s="36">
        <v>9156480</v>
      </c>
      <c r="D181" s="42" t="s">
        <v>129</v>
      </c>
      <c r="F181" s="33">
        <f t="shared" si="2"/>
        <v>1510</v>
      </c>
      <c r="G181" s="34" t="s">
        <v>124</v>
      </c>
      <c r="H181" s="40" t="s">
        <v>162</v>
      </c>
    </row>
    <row r="182" spans="2:8" x14ac:dyDescent="0.25">
      <c r="B182" s="36">
        <v>9156766</v>
      </c>
      <c r="C182" s="36">
        <v>9157880</v>
      </c>
      <c r="D182" s="42" t="s">
        <v>134</v>
      </c>
      <c r="F182" s="33">
        <f t="shared" si="2"/>
        <v>1115</v>
      </c>
      <c r="G182" s="34" t="s">
        <v>124</v>
      </c>
      <c r="H182" s="40" t="s">
        <v>160</v>
      </c>
    </row>
    <row r="183" spans="2:8" x14ac:dyDescent="0.25">
      <c r="B183" s="41">
        <v>9160013</v>
      </c>
      <c r="C183" s="36">
        <v>9160480</v>
      </c>
      <c r="D183" s="42" t="s">
        <v>98</v>
      </c>
      <c r="F183" s="33">
        <f t="shared" si="2"/>
        <v>468</v>
      </c>
      <c r="G183" s="34" t="s">
        <v>124</v>
      </c>
      <c r="H183" s="40"/>
    </row>
    <row r="184" spans="2:8" x14ac:dyDescent="0.25">
      <c r="B184" s="41">
        <v>9160481</v>
      </c>
      <c r="C184" s="36">
        <v>9161849</v>
      </c>
      <c r="E184" t="s">
        <v>100</v>
      </c>
      <c r="F184" s="33">
        <f t="shared" si="2"/>
        <v>1369</v>
      </c>
      <c r="G184" s="34" t="s">
        <v>124</v>
      </c>
      <c r="H184" s="40" t="s">
        <v>237</v>
      </c>
    </row>
    <row r="185" spans="2:8" x14ac:dyDescent="0.25">
      <c r="B185" s="41">
        <v>9161909</v>
      </c>
      <c r="C185" s="36">
        <v>9163680</v>
      </c>
      <c r="D185" s="42" t="s">
        <v>128</v>
      </c>
      <c r="F185" s="33">
        <f t="shared" si="2"/>
        <v>1772</v>
      </c>
      <c r="G185" s="34" t="s">
        <v>124</v>
      </c>
      <c r="H185" s="40" t="s">
        <v>159</v>
      </c>
    </row>
    <row r="186" spans="2:8" x14ac:dyDescent="0.25">
      <c r="B186" s="41">
        <v>9163812</v>
      </c>
      <c r="C186" s="36">
        <v>9163812</v>
      </c>
      <c r="D186" s="42" t="s">
        <v>133</v>
      </c>
      <c r="F186" s="33">
        <f t="shared" si="2"/>
        <v>1</v>
      </c>
      <c r="G186" s="34" t="s">
        <v>124</v>
      </c>
      <c r="H186" s="40" t="s">
        <v>156</v>
      </c>
    </row>
    <row r="187" spans="2:8" x14ac:dyDescent="0.25">
      <c r="B187" s="41">
        <v>9163843</v>
      </c>
      <c r="C187" s="36">
        <v>9165680</v>
      </c>
      <c r="D187" s="42" t="s">
        <v>133</v>
      </c>
      <c r="E187" s="42"/>
      <c r="F187" s="33">
        <f t="shared" si="2"/>
        <v>1838</v>
      </c>
      <c r="G187" s="34" t="s">
        <v>124</v>
      </c>
      <c r="H187" s="40"/>
    </row>
    <row r="188" spans="2:8" x14ac:dyDescent="0.25">
      <c r="B188" s="41">
        <v>9165681</v>
      </c>
      <c r="C188" s="36">
        <v>9167280</v>
      </c>
      <c r="D188" s="42" t="s">
        <v>110</v>
      </c>
      <c r="F188" s="33">
        <f t="shared" si="2"/>
        <v>1600</v>
      </c>
      <c r="G188" s="34" t="s">
        <v>124</v>
      </c>
      <c r="H188" s="40"/>
    </row>
    <row r="189" spans="2:8" x14ac:dyDescent="0.25">
      <c r="B189" s="44">
        <v>9168445</v>
      </c>
      <c r="C189" s="45">
        <v>9170480</v>
      </c>
      <c r="D189" s="42" t="s">
        <v>98</v>
      </c>
      <c r="F189" s="33">
        <f t="shared" si="2"/>
        <v>2036</v>
      </c>
      <c r="G189" s="34" t="s">
        <v>124</v>
      </c>
      <c r="H189" s="40"/>
    </row>
    <row r="190" spans="2:8" x14ac:dyDescent="0.25">
      <c r="B190" s="41">
        <v>9170481</v>
      </c>
      <c r="C190" s="36">
        <v>9323000</v>
      </c>
      <c r="D190" s="42" t="s">
        <v>91</v>
      </c>
      <c r="F190" s="33">
        <f t="shared" si="2"/>
        <v>152520</v>
      </c>
      <c r="G190" s="34" t="s">
        <v>124</v>
      </c>
      <c r="H190" s="40"/>
    </row>
    <row r="191" spans="2:8" x14ac:dyDescent="0.25">
      <c r="B191" s="41">
        <v>9323001</v>
      </c>
      <c r="C191" s="36">
        <v>9395000</v>
      </c>
      <c r="D191" s="42" t="s">
        <v>195</v>
      </c>
      <c r="F191" s="33">
        <f t="shared" si="2"/>
        <v>72000</v>
      </c>
      <c r="G191" s="34" t="s">
        <v>124</v>
      </c>
      <c r="H191" s="40"/>
    </row>
    <row r="192" spans="2:8" x14ac:dyDescent="0.25">
      <c r="B192" s="41">
        <v>9395001</v>
      </c>
      <c r="C192" s="36">
        <v>9399944</v>
      </c>
      <c r="D192" s="42" t="s">
        <v>91</v>
      </c>
      <c r="F192" s="33">
        <f t="shared" si="2"/>
        <v>4944</v>
      </c>
      <c r="G192" s="34" t="s">
        <v>124</v>
      </c>
      <c r="H192" s="40"/>
    </row>
    <row r="193" spans="2:8" x14ac:dyDescent="0.25">
      <c r="B193" s="41">
        <v>9399945</v>
      </c>
      <c r="C193" s="36">
        <v>9781400</v>
      </c>
      <c r="D193" s="42" t="s">
        <v>89</v>
      </c>
      <c r="F193" s="33">
        <f t="shared" si="2"/>
        <v>381456</v>
      </c>
      <c r="G193" s="34" t="s">
        <v>124</v>
      </c>
      <c r="H193" s="40"/>
    </row>
    <row r="194" spans="2:8" ht="30" x14ac:dyDescent="0.25">
      <c r="B194" s="61">
        <v>9781401</v>
      </c>
      <c r="C194" s="62">
        <v>10149944</v>
      </c>
      <c r="D194" s="63" t="s">
        <v>234</v>
      </c>
      <c r="E194" s="63"/>
      <c r="F194" s="64">
        <f t="shared" si="2"/>
        <v>368544</v>
      </c>
      <c r="G194" s="65" t="s">
        <v>124</v>
      </c>
      <c r="H194" s="66" t="s">
        <v>240</v>
      </c>
    </row>
    <row r="195" spans="2:8" x14ac:dyDescent="0.25">
      <c r="B195" s="46" t="s">
        <v>165</v>
      </c>
      <c r="C195" s="47" t="s">
        <v>166</v>
      </c>
      <c r="D195" t="s">
        <v>91</v>
      </c>
      <c r="F195" s="33">
        <f t="shared" si="2"/>
        <v>3</v>
      </c>
      <c r="G195" s="34" t="s">
        <v>167</v>
      </c>
      <c r="H195" s="40"/>
    </row>
    <row r="196" spans="2:8" x14ac:dyDescent="0.25">
      <c r="B196" s="46" t="s">
        <v>168</v>
      </c>
      <c r="C196" s="47" t="s">
        <v>169</v>
      </c>
      <c r="D196" t="s">
        <v>91</v>
      </c>
      <c r="F196" s="33">
        <f t="shared" si="2"/>
        <v>9</v>
      </c>
      <c r="G196" s="34" t="s">
        <v>167</v>
      </c>
      <c r="H196" s="40"/>
    </row>
    <row r="197" spans="2:8" x14ac:dyDescent="0.25">
      <c r="B197" s="46" t="s">
        <v>170</v>
      </c>
      <c r="C197" s="47" t="s">
        <v>171</v>
      </c>
      <c r="D197" t="s">
        <v>91</v>
      </c>
      <c r="F197" s="33">
        <f t="shared" si="2"/>
        <v>60</v>
      </c>
      <c r="G197" s="34" t="s">
        <v>167</v>
      </c>
      <c r="H197" s="40"/>
    </row>
    <row r="198" spans="2:8" x14ac:dyDescent="0.25">
      <c r="B198" s="46" t="s">
        <v>241</v>
      </c>
      <c r="C198" s="47" t="s">
        <v>173</v>
      </c>
      <c r="D198" t="s">
        <v>91</v>
      </c>
      <c r="F198" s="33">
        <f t="shared" si="2"/>
        <v>1300</v>
      </c>
      <c r="G198" s="34" t="s">
        <v>174</v>
      </c>
      <c r="H198" s="40"/>
    </row>
    <row r="199" spans="2:8" x14ac:dyDescent="0.25">
      <c r="B199" s="46" t="s">
        <v>175</v>
      </c>
      <c r="C199" s="47" t="s">
        <v>173</v>
      </c>
      <c r="D199" t="s">
        <v>91</v>
      </c>
      <c r="F199" s="33">
        <v>200</v>
      </c>
      <c r="G199" s="34" t="s">
        <v>176</v>
      </c>
      <c r="H199" s="40"/>
    </row>
    <row r="200" spans="2:8" x14ac:dyDescent="0.25">
      <c r="B200" s="46" t="s">
        <v>177</v>
      </c>
      <c r="C200" s="47" t="s">
        <v>178</v>
      </c>
      <c r="D200" t="s">
        <v>91</v>
      </c>
      <c r="F200" s="33">
        <f>+C200-B200+1</f>
        <v>7000</v>
      </c>
      <c r="G200" s="34" t="s">
        <v>179</v>
      </c>
      <c r="H200" s="40"/>
    </row>
    <row r="201" spans="2:8" x14ac:dyDescent="0.25">
      <c r="B201" s="67"/>
      <c r="C201" s="8"/>
      <c r="D201" s="68"/>
      <c r="E201" s="10"/>
      <c r="F201" s="50"/>
      <c r="G201" s="51"/>
      <c r="H201" s="52"/>
    </row>
    <row r="202" spans="2:8" x14ac:dyDescent="0.25">
      <c r="D202" s="32"/>
      <c r="F202" s="33"/>
      <c r="G202" s="33"/>
    </row>
    <row r="203" spans="2:8" x14ac:dyDescent="0.25">
      <c r="F203" s="53"/>
    </row>
    <row r="204" spans="2:8" x14ac:dyDescent="0.25">
      <c r="F204" s="53"/>
    </row>
    <row r="205" spans="2:8" x14ac:dyDescent="0.25">
      <c r="F205" s="53"/>
    </row>
    <row r="206" spans="2:8" x14ac:dyDescent="0.25">
      <c r="F206" s="53"/>
    </row>
    <row r="207" spans="2:8" x14ac:dyDescent="0.25">
      <c r="F207" s="53"/>
    </row>
    <row r="208" spans="2:8" x14ac:dyDescent="0.25">
      <c r="F208" s="53"/>
    </row>
    <row r="209" spans="6:6" x14ac:dyDescent="0.25">
      <c r="F209" s="53"/>
    </row>
    <row r="210" spans="6:6" x14ac:dyDescent="0.25">
      <c r="F210" s="53"/>
    </row>
    <row r="211" spans="6:6" x14ac:dyDescent="0.25">
      <c r="F211" s="53"/>
    </row>
    <row r="212" spans="6:6" x14ac:dyDescent="0.25">
      <c r="F212" s="53"/>
    </row>
    <row r="213" spans="6:6" x14ac:dyDescent="0.25">
      <c r="F213" s="53"/>
    </row>
    <row r="214" spans="6:6" x14ac:dyDescent="0.25">
      <c r="F214" s="53"/>
    </row>
    <row r="215" spans="6:6" x14ac:dyDescent="0.25">
      <c r="F215" s="53"/>
    </row>
    <row r="216" spans="6:6" x14ac:dyDescent="0.25">
      <c r="F216" s="53"/>
    </row>
    <row r="217" spans="6:6" x14ac:dyDescent="0.25">
      <c r="F217" s="53"/>
    </row>
    <row r="218" spans="6:6" x14ac:dyDescent="0.25">
      <c r="F218" s="53"/>
    </row>
    <row r="219" spans="6:6" x14ac:dyDescent="0.25">
      <c r="F219" s="53"/>
    </row>
    <row r="220" spans="6:6" x14ac:dyDescent="0.25">
      <c r="F220" s="53"/>
    </row>
    <row r="221" spans="6:6" x14ac:dyDescent="0.25">
      <c r="F221" s="53"/>
    </row>
    <row r="222" spans="6:6" x14ac:dyDescent="0.25">
      <c r="F222" s="53"/>
    </row>
    <row r="223" spans="6:6" x14ac:dyDescent="0.25">
      <c r="F223" s="53"/>
    </row>
    <row r="224" spans="6:6" x14ac:dyDescent="0.25">
      <c r="F224" s="53"/>
    </row>
    <row r="225" spans="6:6" x14ac:dyDescent="0.25">
      <c r="F225" s="53"/>
    </row>
    <row r="226" spans="6:6" x14ac:dyDescent="0.25">
      <c r="F226" s="53"/>
    </row>
    <row r="227" spans="6:6" x14ac:dyDescent="0.25">
      <c r="F227" s="53"/>
    </row>
    <row r="228" spans="6:6" x14ac:dyDescent="0.25">
      <c r="F228" s="53"/>
    </row>
    <row r="229" spans="6:6" x14ac:dyDescent="0.25">
      <c r="F229" s="53"/>
    </row>
    <row r="230" spans="6:6" x14ac:dyDescent="0.25">
      <c r="F230" s="53"/>
    </row>
    <row r="231" spans="6:6" x14ac:dyDescent="0.25">
      <c r="F231" s="53"/>
    </row>
    <row r="232" spans="6:6" x14ac:dyDescent="0.25">
      <c r="F232" s="53"/>
    </row>
    <row r="233" spans="6:6" x14ac:dyDescent="0.25">
      <c r="F233" s="53"/>
    </row>
    <row r="234" spans="6:6" x14ac:dyDescent="0.25">
      <c r="F234" s="53"/>
    </row>
    <row r="235" spans="6:6" x14ac:dyDescent="0.25">
      <c r="F235" s="53"/>
    </row>
    <row r="236" spans="6:6" x14ac:dyDescent="0.25">
      <c r="F236" s="53"/>
    </row>
    <row r="237" spans="6:6" x14ac:dyDescent="0.25">
      <c r="F237" s="53"/>
    </row>
    <row r="238" spans="6:6" x14ac:dyDescent="0.25">
      <c r="F238" s="53"/>
    </row>
    <row r="239" spans="6:6" x14ac:dyDescent="0.25">
      <c r="F239" s="53"/>
    </row>
    <row r="240" spans="6:6" x14ac:dyDescent="0.25">
      <c r="F240" s="53"/>
    </row>
    <row r="241" spans="6:6" x14ac:dyDescent="0.25">
      <c r="F241" s="53"/>
    </row>
    <row r="242" spans="6:6" x14ac:dyDescent="0.25">
      <c r="F242" s="53"/>
    </row>
    <row r="243" spans="6:6" x14ac:dyDescent="0.25">
      <c r="F243" s="53"/>
    </row>
    <row r="244" spans="6:6" x14ac:dyDescent="0.25">
      <c r="F244" s="53"/>
    </row>
    <row r="245" spans="6:6" x14ac:dyDescent="0.25">
      <c r="F245" s="53"/>
    </row>
    <row r="246" spans="6:6" x14ac:dyDescent="0.25">
      <c r="F246" s="53"/>
    </row>
    <row r="247" spans="6:6" x14ac:dyDescent="0.25">
      <c r="F247" s="53"/>
    </row>
    <row r="248" spans="6:6" x14ac:dyDescent="0.25">
      <c r="F248" s="53"/>
    </row>
    <row r="249" spans="6:6" x14ac:dyDescent="0.25">
      <c r="F249" s="53"/>
    </row>
    <row r="250" spans="6:6" x14ac:dyDescent="0.25">
      <c r="F250" s="53"/>
    </row>
    <row r="251" spans="6:6" x14ac:dyDescent="0.25">
      <c r="F251" s="53"/>
    </row>
    <row r="252" spans="6:6" x14ac:dyDescent="0.25">
      <c r="F252" s="53"/>
    </row>
    <row r="253" spans="6:6" x14ac:dyDescent="0.25">
      <c r="F253" s="53"/>
    </row>
    <row r="254" spans="6:6" x14ac:dyDescent="0.25">
      <c r="F254" s="53"/>
    </row>
    <row r="255" spans="6:6" x14ac:dyDescent="0.25">
      <c r="F255" s="53"/>
    </row>
    <row r="256" spans="6:6" x14ac:dyDescent="0.25">
      <c r="F256" s="53"/>
    </row>
    <row r="257" spans="6:6" x14ac:dyDescent="0.25">
      <c r="F257" s="53"/>
    </row>
    <row r="258" spans="6:6" x14ac:dyDescent="0.25">
      <c r="F258" s="53"/>
    </row>
    <row r="259" spans="6:6" x14ac:dyDescent="0.25">
      <c r="F259" s="53"/>
    </row>
    <row r="260" spans="6:6" x14ac:dyDescent="0.25">
      <c r="F260" s="53"/>
    </row>
    <row r="261" spans="6:6" x14ac:dyDescent="0.25">
      <c r="F261" s="53"/>
    </row>
    <row r="262" spans="6:6" x14ac:dyDescent="0.25">
      <c r="F262" s="53"/>
    </row>
    <row r="263" spans="6:6" x14ac:dyDescent="0.25">
      <c r="F263" s="53"/>
    </row>
    <row r="264" spans="6:6" x14ac:dyDescent="0.25">
      <c r="F264" s="53"/>
    </row>
    <row r="265" spans="6:6" x14ac:dyDescent="0.25">
      <c r="F265" s="53"/>
    </row>
    <row r="266" spans="6:6" x14ac:dyDescent="0.25">
      <c r="F266" s="53"/>
    </row>
    <row r="267" spans="6:6" x14ac:dyDescent="0.25">
      <c r="F267" s="53"/>
    </row>
    <row r="268" spans="6:6" x14ac:dyDescent="0.25">
      <c r="F268" s="53"/>
    </row>
    <row r="269" spans="6:6" x14ac:dyDescent="0.25">
      <c r="F269" s="53"/>
    </row>
    <row r="270" spans="6:6" x14ac:dyDescent="0.25">
      <c r="F270" s="53"/>
    </row>
    <row r="271" spans="6:6" x14ac:dyDescent="0.25">
      <c r="F271" s="53"/>
    </row>
    <row r="272" spans="6:6" x14ac:dyDescent="0.25">
      <c r="F272" s="53"/>
    </row>
    <row r="273" spans="6:6" x14ac:dyDescent="0.25">
      <c r="F273" s="53"/>
    </row>
    <row r="274" spans="6:6" x14ac:dyDescent="0.25">
      <c r="F274" s="53"/>
    </row>
    <row r="275" spans="6:6" x14ac:dyDescent="0.25">
      <c r="F275" s="53"/>
    </row>
    <row r="276" spans="6:6" x14ac:dyDescent="0.25">
      <c r="F276" s="53"/>
    </row>
    <row r="277" spans="6:6" x14ac:dyDescent="0.25">
      <c r="F277" s="53"/>
    </row>
    <row r="278" spans="6:6" x14ac:dyDescent="0.25">
      <c r="F278" s="53"/>
    </row>
    <row r="279" spans="6:6" x14ac:dyDescent="0.25">
      <c r="F279" s="53"/>
    </row>
    <row r="280" spans="6:6" x14ac:dyDescent="0.25">
      <c r="F280" s="53"/>
    </row>
    <row r="281" spans="6:6" x14ac:dyDescent="0.25">
      <c r="F281" s="53"/>
    </row>
    <row r="282" spans="6:6" x14ac:dyDescent="0.25">
      <c r="F282" s="53"/>
    </row>
    <row r="283" spans="6:6" x14ac:dyDescent="0.25">
      <c r="F283" s="53"/>
    </row>
    <row r="284" spans="6:6" x14ac:dyDescent="0.25">
      <c r="F284" s="53"/>
    </row>
    <row r="285" spans="6:6" x14ac:dyDescent="0.25">
      <c r="F285" s="53"/>
    </row>
    <row r="286" spans="6:6" x14ac:dyDescent="0.25">
      <c r="F286" s="53"/>
    </row>
  </sheetData>
  <mergeCells count="3">
    <mergeCell ref="B6:C6"/>
    <mergeCell ref="D6:E6"/>
    <mergeCell ref="F6:G6"/>
  </mergeCells>
  <pageMargins left="0.7" right="0.7" top="0.75" bottom="0.75" header="0.3" footer="0.3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CA29E-12E6-4320-8190-2BBC9AE96BE2}">
  <dimension ref="A3:I18"/>
  <sheetViews>
    <sheetView workbookViewId="0">
      <selection activeCell="L16" sqref="L16"/>
    </sheetView>
  </sheetViews>
  <sheetFormatPr baseColWidth="10" defaultRowHeight="15" x14ac:dyDescent="0.25"/>
  <cols>
    <col min="3" max="3" width="19.28515625" customWidth="1"/>
    <col min="8" max="8" width="24.85546875" customWidth="1"/>
  </cols>
  <sheetData>
    <row r="3" spans="1:9" x14ac:dyDescent="0.25">
      <c r="B3" s="89" t="s">
        <v>43</v>
      </c>
      <c r="C3" s="89"/>
      <c r="D3" s="89"/>
      <c r="E3" s="89"/>
      <c r="F3" s="89"/>
      <c r="G3" s="89"/>
      <c r="H3" s="89"/>
      <c r="I3" s="89"/>
    </row>
    <row r="4" spans="1:9" x14ac:dyDescent="0.25">
      <c r="B4" s="89" t="s">
        <v>180</v>
      </c>
      <c r="C4" s="89"/>
      <c r="D4" s="89"/>
      <c r="E4" s="89"/>
      <c r="F4" s="89"/>
      <c r="G4" s="89"/>
      <c r="H4" s="89"/>
      <c r="I4" s="89"/>
    </row>
    <row r="5" spans="1:9" x14ac:dyDescent="0.25">
      <c r="B5" s="89" t="s">
        <v>231</v>
      </c>
      <c r="C5" s="89"/>
      <c r="D5" s="89"/>
      <c r="E5" s="89"/>
      <c r="F5" s="89"/>
      <c r="G5" s="89"/>
      <c r="H5" s="89"/>
      <c r="I5" s="89"/>
    </row>
    <row r="8" spans="1:9" x14ac:dyDescent="0.25">
      <c r="B8" s="89" t="s">
        <v>242</v>
      </c>
      <c r="C8" s="89"/>
      <c r="D8" s="89"/>
      <c r="E8" s="89" t="s">
        <v>182</v>
      </c>
      <c r="F8" s="89"/>
      <c r="G8" s="89" t="s">
        <v>183</v>
      </c>
      <c r="H8" s="89"/>
    </row>
    <row r="9" spans="1:9" x14ac:dyDescent="0.25">
      <c r="B9" s="137">
        <v>288009</v>
      </c>
      <c r="C9" s="137"/>
      <c r="D9" s="137"/>
      <c r="E9" s="138">
        <v>595.9</v>
      </c>
      <c r="F9" s="138"/>
      <c r="G9" s="138">
        <f>+B9*E9</f>
        <v>171624563.09999999</v>
      </c>
      <c r="H9" s="138"/>
    </row>
    <row r="10" spans="1:9" x14ac:dyDescent="0.25">
      <c r="B10" s="137"/>
      <c r="C10" s="137"/>
      <c r="D10" s="137"/>
      <c r="E10" s="138"/>
      <c r="F10" s="138"/>
      <c r="G10" s="138"/>
      <c r="H10" s="138"/>
    </row>
    <row r="11" spans="1:9" ht="33.75" customHeight="1" x14ac:dyDescent="0.25">
      <c r="B11" s="137">
        <v>750000</v>
      </c>
      <c r="C11" s="137"/>
      <c r="D11" s="137"/>
      <c r="E11" s="90">
        <v>623.04</v>
      </c>
      <c r="F11" s="90"/>
      <c r="G11" s="138">
        <f>+B11*E11</f>
        <v>467280000</v>
      </c>
      <c r="H11" s="138"/>
    </row>
    <row r="12" spans="1:9" ht="27.75" customHeight="1" thickBot="1" x14ac:dyDescent="0.3">
      <c r="A12" s="20" t="s">
        <v>68</v>
      </c>
      <c r="B12" s="141">
        <f>+B9+B11</f>
        <v>1038009</v>
      </c>
      <c r="C12" s="89"/>
      <c r="D12" s="89"/>
      <c r="G12" s="139">
        <f>+G9+G11</f>
        <v>638904563.10000002</v>
      </c>
      <c r="H12" s="140"/>
    </row>
    <row r="13" spans="1:9" ht="27.75" customHeight="1" thickTop="1" x14ac:dyDescent="0.25">
      <c r="B13" s="56"/>
      <c r="C13" s="1"/>
      <c r="D13" s="1"/>
      <c r="G13" s="57"/>
      <c r="H13" s="1"/>
    </row>
    <row r="14" spans="1:9" ht="27.75" customHeight="1" x14ac:dyDescent="0.25">
      <c r="B14" s="56"/>
      <c r="C14" s="1"/>
      <c r="D14" s="1"/>
      <c r="G14" s="57"/>
      <c r="H14" s="1"/>
    </row>
    <row r="16" spans="1:9" ht="15.75" thickBot="1" x14ac:dyDescent="0.3">
      <c r="B16" s="111"/>
      <c r="C16" s="111"/>
      <c r="G16" s="111"/>
      <c r="H16" s="111"/>
    </row>
    <row r="17" spans="2:8" x14ac:dyDescent="0.25">
      <c r="B17" s="112" t="s">
        <v>35</v>
      </c>
      <c r="C17" s="112"/>
      <c r="G17" s="112" t="s">
        <v>36</v>
      </c>
      <c r="H17" s="112"/>
    </row>
    <row r="18" spans="2:8" x14ac:dyDescent="0.25">
      <c r="B18" s="90" t="s">
        <v>69</v>
      </c>
      <c r="C18" s="90"/>
      <c r="G18" s="90" t="s">
        <v>70</v>
      </c>
      <c r="H18" s="90"/>
    </row>
  </sheetData>
  <mergeCells count="20">
    <mergeCell ref="B3:I3"/>
    <mergeCell ref="B4:I4"/>
    <mergeCell ref="B5:I5"/>
    <mergeCell ref="B8:D8"/>
    <mergeCell ref="E8:F8"/>
    <mergeCell ref="G8:H8"/>
    <mergeCell ref="B9:D10"/>
    <mergeCell ref="E9:F10"/>
    <mergeCell ref="G9:H10"/>
    <mergeCell ref="B11:D11"/>
    <mergeCell ref="E11:F11"/>
    <mergeCell ref="G11:H11"/>
    <mergeCell ref="B18:C18"/>
    <mergeCell ref="G18:H18"/>
    <mergeCell ref="B12:D12"/>
    <mergeCell ref="G12:H12"/>
    <mergeCell ref="B16:C16"/>
    <mergeCell ref="G16:H16"/>
    <mergeCell ref="B17:C17"/>
    <mergeCell ref="G17:H17"/>
  </mergeCells>
  <pageMargins left="0.7" right="0.7" top="0.75" bottom="0.75" header="0.3" footer="0.3"/>
  <pageSetup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E0E72-288C-4F58-BE89-735741B89CD2}">
  <dimension ref="A1:K55"/>
  <sheetViews>
    <sheetView topLeftCell="A27" workbookViewId="0">
      <selection activeCell="A55" sqref="A54:A55"/>
    </sheetView>
  </sheetViews>
  <sheetFormatPr baseColWidth="10" defaultRowHeight="15" x14ac:dyDescent="0.25"/>
  <cols>
    <col min="1" max="1" width="48" customWidth="1"/>
    <col min="2" max="2" width="5.5703125" customWidth="1"/>
    <col min="3" max="3" width="21.42578125" customWidth="1"/>
    <col min="5" max="5" width="35.28515625" customWidth="1"/>
    <col min="6" max="6" width="18.28515625" customWidth="1"/>
    <col min="9" max="9" width="26.140625" customWidth="1"/>
  </cols>
  <sheetData>
    <row r="1" spans="1:9" ht="18.75" x14ac:dyDescent="0.3">
      <c r="A1" s="107" t="s">
        <v>0</v>
      </c>
      <c r="B1" s="107"/>
      <c r="C1" s="107"/>
      <c r="D1" s="70"/>
      <c r="E1" s="70"/>
    </row>
    <row r="2" spans="1:9" ht="15.75" x14ac:dyDescent="0.25">
      <c r="A2" s="108" t="s">
        <v>1</v>
      </c>
      <c r="B2" s="108"/>
      <c r="C2" s="108"/>
      <c r="D2" s="71"/>
      <c r="E2" s="71"/>
    </row>
    <row r="3" spans="1:9" ht="15.75" x14ac:dyDescent="0.25">
      <c r="A3" s="108" t="s">
        <v>2</v>
      </c>
      <c r="B3" s="108"/>
      <c r="C3" s="108"/>
      <c r="D3" s="71"/>
      <c r="E3" s="71"/>
    </row>
    <row r="4" spans="1:9" x14ac:dyDescent="0.25">
      <c r="A4" s="90" t="s">
        <v>3</v>
      </c>
      <c r="B4" s="90"/>
      <c r="C4" s="90"/>
    </row>
    <row r="5" spans="1:9" x14ac:dyDescent="0.25">
      <c r="A5" s="90" t="s">
        <v>248</v>
      </c>
      <c r="B5" s="90"/>
      <c r="C5" s="90"/>
    </row>
    <row r="6" spans="1:9" x14ac:dyDescent="0.25">
      <c r="A6" s="90" t="s">
        <v>4</v>
      </c>
      <c r="B6" s="90"/>
      <c r="C6" s="90"/>
    </row>
    <row r="7" spans="1:9" x14ac:dyDescent="0.25">
      <c r="A7" s="90"/>
      <c r="B7" s="90"/>
      <c r="C7" s="90"/>
    </row>
    <row r="8" spans="1:9" x14ac:dyDescent="0.25">
      <c r="B8" s="89"/>
      <c r="C8" s="89"/>
    </row>
    <row r="9" spans="1:9" x14ac:dyDescent="0.25">
      <c r="A9" s="2" t="s">
        <v>5</v>
      </c>
      <c r="B9" s="3"/>
      <c r="C9" s="3"/>
    </row>
    <row r="10" spans="1:9" x14ac:dyDescent="0.25">
      <c r="A10" s="4" t="s">
        <v>6</v>
      </c>
      <c r="B10" s="90"/>
      <c r="C10" s="90"/>
    </row>
    <row r="11" spans="1:9" x14ac:dyDescent="0.25">
      <c r="A11" t="s">
        <v>217</v>
      </c>
      <c r="B11" s="103">
        <f>1390660.59+6712487.11+14451720.96</f>
        <v>22554868.66</v>
      </c>
      <c r="C11" s="90"/>
    </row>
    <row r="12" spans="1:9" x14ac:dyDescent="0.25">
      <c r="A12" t="s">
        <v>8</v>
      </c>
      <c r="B12" s="103">
        <f>4262358.36+3336491.56+5183389.63+4288083.5+2753960.94+2024209.47+1640998.64+2859680.56</f>
        <v>26349172.66</v>
      </c>
      <c r="C12" s="90"/>
    </row>
    <row r="13" spans="1:9" x14ac:dyDescent="0.25">
      <c r="A13" t="s">
        <v>216</v>
      </c>
      <c r="B13" s="103">
        <v>47460032.289999999</v>
      </c>
      <c r="C13" s="90"/>
    </row>
    <row r="14" spans="1:9" x14ac:dyDescent="0.25">
      <c r="A14" t="s">
        <v>10</v>
      </c>
      <c r="B14" s="103">
        <v>2578183.7799999998</v>
      </c>
      <c r="C14" s="90"/>
    </row>
    <row r="15" spans="1:9" x14ac:dyDescent="0.25">
      <c r="A15" t="s">
        <v>11</v>
      </c>
      <c r="B15" s="103">
        <v>603458188.5</v>
      </c>
      <c r="C15" s="90"/>
      <c r="I15" s="20" t="s">
        <v>186</v>
      </c>
    </row>
    <row r="16" spans="1:9" x14ac:dyDescent="0.25">
      <c r="A16" s="2" t="s">
        <v>12</v>
      </c>
      <c r="B16" s="93">
        <f>SUM(B11:C15)</f>
        <v>702400445.88999999</v>
      </c>
      <c r="C16" s="94"/>
      <c r="G16" s="90" t="s">
        <v>187</v>
      </c>
      <c r="H16" s="90"/>
      <c r="I16" s="6">
        <v>602000</v>
      </c>
    </row>
    <row r="17" spans="1:11" x14ac:dyDescent="0.25">
      <c r="B17" s="90"/>
      <c r="C17" s="90"/>
      <c r="G17" s="90" t="s">
        <v>188</v>
      </c>
      <c r="H17" s="90"/>
      <c r="I17" s="6">
        <v>602856188.5</v>
      </c>
      <c r="J17" s="90"/>
      <c r="K17" s="90"/>
    </row>
    <row r="18" spans="1:11" x14ac:dyDescent="0.25">
      <c r="A18" s="2" t="s">
        <v>13</v>
      </c>
      <c r="B18" s="104"/>
      <c r="C18" s="104"/>
      <c r="G18" s="90" t="s">
        <v>221</v>
      </c>
      <c r="H18" s="90"/>
      <c r="I18" s="6">
        <v>198000</v>
      </c>
    </row>
    <row r="19" spans="1:11" ht="15.75" thickBot="1" x14ac:dyDescent="0.3">
      <c r="A19" t="s">
        <v>14</v>
      </c>
      <c r="B19" s="103">
        <v>701254091.37</v>
      </c>
      <c r="C19" s="90"/>
      <c r="D19" s="43"/>
      <c r="E19" s="43"/>
      <c r="H19" s="6" t="str">
        <f>+[1]Hoja2!F8</f>
        <v>TOTAL RD$</v>
      </c>
      <c r="I19" s="55">
        <f>+I16+I17</f>
        <v>603458188.5</v>
      </c>
    </row>
    <row r="20" spans="1:11" ht="15.75" thickTop="1" x14ac:dyDescent="0.25">
      <c r="A20" t="s">
        <v>15</v>
      </c>
      <c r="B20" s="103">
        <v>-315092061.72000003</v>
      </c>
      <c r="C20" s="90"/>
      <c r="D20" s="43"/>
      <c r="E20" s="43"/>
    </row>
    <row r="21" spans="1:11" x14ac:dyDescent="0.25">
      <c r="A21" t="s">
        <v>16</v>
      </c>
      <c r="B21" s="103">
        <f>71430434.7+1400000</f>
        <v>72830434.700000003</v>
      </c>
      <c r="C21" s="90"/>
      <c r="D21" s="43"/>
      <c r="E21" s="43"/>
    </row>
    <row r="22" spans="1:11" x14ac:dyDescent="0.25">
      <c r="A22" t="s">
        <v>17</v>
      </c>
      <c r="B22" s="103">
        <v>-66949225.5</v>
      </c>
      <c r="C22" s="90"/>
      <c r="D22" s="43"/>
      <c r="E22" s="43"/>
    </row>
    <row r="23" spans="1:11" x14ac:dyDescent="0.25">
      <c r="A23" s="2" t="s">
        <v>18</v>
      </c>
      <c r="B23" s="93">
        <f>SUM(B19:C22)</f>
        <v>392043238.84999996</v>
      </c>
      <c r="C23" s="94"/>
    </row>
    <row r="24" spans="1:11" ht="15.75" thickBot="1" x14ac:dyDescent="0.3">
      <c r="A24" s="2" t="s">
        <v>19</v>
      </c>
      <c r="B24" s="100">
        <f>+B16+B23</f>
        <v>1094443684.74</v>
      </c>
      <c r="C24" s="101"/>
      <c r="E24" s="6"/>
    </row>
    <row r="25" spans="1:11" ht="15.75" thickTop="1" x14ac:dyDescent="0.25">
      <c r="B25" s="90"/>
      <c r="C25" s="90"/>
      <c r="E25" s="6"/>
    </row>
    <row r="26" spans="1:11" x14ac:dyDescent="0.25">
      <c r="A26" s="102" t="s">
        <v>20</v>
      </c>
      <c r="B26" s="102"/>
      <c r="C26" s="102"/>
      <c r="E26" s="6"/>
    </row>
    <row r="27" spans="1:11" x14ac:dyDescent="0.25">
      <c r="A27" s="4" t="s">
        <v>21</v>
      </c>
      <c r="B27" s="90"/>
      <c r="C27" s="90"/>
    </row>
    <row r="28" spans="1:11" x14ac:dyDescent="0.25">
      <c r="A28" t="s">
        <v>22</v>
      </c>
      <c r="B28" s="92">
        <v>9637.4</v>
      </c>
      <c r="C28" s="92"/>
    </row>
    <row r="29" spans="1:11" x14ac:dyDescent="0.25">
      <c r="A29" t="s">
        <v>23</v>
      </c>
      <c r="B29" s="91">
        <v>23735425.41</v>
      </c>
      <c r="C29" s="91"/>
      <c r="E29" s="6"/>
      <c r="I29" s="6"/>
    </row>
    <row r="30" spans="1:11" x14ac:dyDescent="0.25">
      <c r="A30" s="2" t="s">
        <v>24</v>
      </c>
      <c r="B30" s="93">
        <f>SUM(B28:C29)</f>
        <v>23745062.809999999</v>
      </c>
      <c r="C30" s="94"/>
      <c r="E30" s="6"/>
    </row>
    <row r="31" spans="1:11" x14ac:dyDescent="0.25">
      <c r="B31" s="90"/>
      <c r="C31" s="90"/>
      <c r="E31" s="6"/>
    </row>
    <row r="32" spans="1:11" x14ac:dyDescent="0.25">
      <c r="A32" s="4" t="s">
        <v>25</v>
      </c>
      <c r="B32" s="90"/>
      <c r="C32" s="90"/>
      <c r="E32" s="6"/>
    </row>
    <row r="33" spans="1:6" x14ac:dyDescent="0.25">
      <c r="A33" t="s">
        <v>26</v>
      </c>
      <c r="B33" s="91">
        <v>4946930.18</v>
      </c>
      <c r="C33" s="91"/>
      <c r="F33" s="6"/>
    </row>
    <row r="34" spans="1:6" x14ac:dyDescent="0.25">
      <c r="A34" s="2" t="s">
        <v>27</v>
      </c>
      <c r="B34" s="93">
        <f>+B33</f>
        <v>4946930.18</v>
      </c>
      <c r="C34" s="94"/>
      <c r="F34" s="6"/>
    </row>
    <row r="35" spans="1:6" ht="15.75" thickBot="1" x14ac:dyDescent="0.3">
      <c r="A35" s="2" t="s">
        <v>28</v>
      </c>
      <c r="B35" s="100">
        <f>+B30+B34</f>
        <v>28691992.989999998</v>
      </c>
      <c r="C35" s="101"/>
      <c r="F35" s="6"/>
    </row>
    <row r="36" spans="1:6" ht="15.75" thickTop="1" x14ac:dyDescent="0.25">
      <c r="B36" s="90"/>
      <c r="C36" s="90"/>
    </row>
    <row r="37" spans="1:6" x14ac:dyDescent="0.25">
      <c r="A37" s="102" t="s">
        <v>29</v>
      </c>
      <c r="B37" s="102"/>
      <c r="C37" s="102"/>
    </row>
    <row r="38" spans="1:6" x14ac:dyDescent="0.25">
      <c r="A38" t="s">
        <v>30</v>
      </c>
      <c r="B38" s="92">
        <v>1065751691.75</v>
      </c>
      <c r="C38" s="92"/>
    </row>
    <row r="39" spans="1:6" x14ac:dyDescent="0.25">
      <c r="A39" s="2" t="s">
        <v>31</v>
      </c>
      <c r="B39" s="93">
        <f>+B38</f>
        <v>1065751691.75</v>
      </c>
      <c r="C39" s="94"/>
    </row>
    <row r="40" spans="1:6" ht="15.75" thickBot="1" x14ac:dyDescent="0.3">
      <c r="A40" s="2" t="s">
        <v>32</v>
      </c>
      <c r="B40" s="95">
        <f>+B35+B39</f>
        <v>1094443684.74</v>
      </c>
      <c r="C40" s="96"/>
    </row>
    <row r="41" spans="1:6" ht="15.75" thickTop="1" x14ac:dyDescent="0.25">
      <c r="B41" s="97">
        <f>+B24-B40</f>
        <v>0</v>
      </c>
      <c r="C41" s="98"/>
    </row>
    <row r="42" spans="1:6" x14ac:dyDescent="0.25">
      <c r="B42" s="5"/>
      <c r="C42" s="1"/>
    </row>
    <row r="43" spans="1:6" x14ac:dyDescent="0.25">
      <c r="B43" s="5"/>
      <c r="C43" s="1"/>
    </row>
    <row r="44" spans="1:6" x14ac:dyDescent="0.25">
      <c r="A44" t="s">
        <v>33</v>
      </c>
      <c r="C44" s="90" t="s">
        <v>218</v>
      </c>
      <c r="D44" s="90"/>
      <c r="E44" s="7"/>
    </row>
    <row r="45" spans="1:6" x14ac:dyDescent="0.25">
      <c r="C45" s="1"/>
      <c r="D45" s="1"/>
      <c r="E45" s="7"/>
    </row>
    <row r="46" spans="1:6" x14ac:dyDescent="0.25">
      <c r="A46" t="s">
        <v>245</v>
      </c>
      <c r="C46" t="s">
        <v>245</v>
      </c>
      <c r="D46" s="1"/>
      <c r="E46" s="7"/>
    </row>
    <row r="47" spans="1:6" x14ac:dyDescent="0.25">
      <c r="A47" s="36" t="s">
        <v>35</v>
      </c>
      <c r="C47" s="90" t="s">
        <v>36</v>
      </c>
      <c r="D47" s="90"/>
    </row>
    <row r="48" spans="1:6" x14ac:dyDescent="0.25">
      <c r="A48" s="9" t="s">
        <v>219</v>
      </c>
      <c r="C48" s="89" t="s">
        <v>70</v>
      </c>
      <c r="D48" s="89"/>
      <c r="E48" s="4"/>
    </row>
    <row r="49" spans="1:5" x14ac:dyDescent="0.25">
      <c r="C49" s="90"/>
      <c r="D49" s="90"/>
      <c r="E49" s="90"/>
    </row>
    <row r="50" spans="1:5" x14ac:dyDescent="0.25">
      <c r="C50" s="89"/>
      <c r="D50" s="89"/>
      <c r="E50" s="89"/>
    </row>
    <row r="51" spans="1:5" x14ac:dyDescent="0.25">
      <c r="A51" t="s">
        <v>39</v>
      </c>
    </row>
    <row r="53" spans="1:5" x14ac:dyDescent="0.25">
      <c r="A53" t="s">
        <v>246</v>
      </c>
    </row>
    <row r="54" spans="1:5" x14ac:dyDescent="0.25">
      <c r="A54" t="s">
        <v>220</v>
      </c>
    </row>
    <row r="55" spans="1:5" x14ac:dyDescent="0.25">
      <c r="A55" s="4" t="s">
        <v>247</v>
      </c>
    </row>
  </sheetData>
  <mergeCells count="49">
    <mergeCell ref="B13:C13"/>
    <mergeCell ref="A1:C1"/>
    <mergeCell ref="A2:C2"/>
    <mergeCell ref="A3:C3"/>
    <mergeCell ref="A4:C4"/>
    <mergeCell ref="A5:C5"/>
    <mergeCell ref="A6:C6"/>
    <mergeCell ref="A7:C7"/>
    <mergeCell ref="B8:C8"/>
    <mergeCell ref="B10:C10"/>
    <mergeCell ref="B11:C11"/>
    <mergeCell ref="B12:C12"/>
    <mergeCell ref="B14:C14"/>
    <mergeCell ref="B15:C15"/>
    <mergeCell ref="B16:C16"/>
    <mergeCell ref="G16:H16"/>
    <mergeCell ref="B17:C17"/>
    <mergeCell ref="G17:H17"/>
    <mergeCell ref="B27:C27"/>
    <mergeCell ref="J17:K17"/>
    <mergeCell ref="B18:C18"/>
    <mergeCell ref="G18:H18"/>
    <mergeCell ref="B19:C19"/>
    <mergeCell ref="B20:C20"/>
    <mergeCell ref="B21:C21"/>
    <mergeCell ref="B22:C22"/>
    <mergeCell ref="B23:C23"/>
    <mergeCell ref="B24:C24"/>
    <mergeCell ref="B25:C25"/>
    <mergeCell ref="A26:C26"/>
    <mergeCell ref="B39:C39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A37:C37"/>
    <mergeCell ref="B38:C38"/>
    <mergeCell ref="C50:E50"/>
    <mergeCell ref="B40:C40"/>
    <mergeCell ref="B41:C41"/>
    <mergeCell ref="C44:D44"/>
    <mergeCell ref="C47:D47"/>
    <mergeCell ref="C48:D48"/>
    <mergeCell ref="C49:E49"/>
  </mergeCells>
  <pageMargins left="1" right="0.25" top="0.5" bottom="0" header="0.3" footer="0.3"/>
  <pageSetup scale="80" fitToWidth="0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9054D5-4278-4532-921C-C694AEA0F324}">
  <dimension ref="B1:K296"/>
  <sheetViews>
    <sheetView workbookViewId="0">
      <selection activeCell="H6" sqref="H6"/>
    </sheetView>
  </sheetViews>
  <sheetFormatPr baseColWidth="10" defaultRowHeight="15" x14ac:dyDescent="0.25"/>
  <cols>
    <col min="1" max="1" width="1.5703125" customWidth="1"/>
    <col min="2" max="2" width="12.140625" style="36" customWidth="1"/>
    <col min="3" max="3" width="9" style="36" customWidth="1"/>
    <col min="4" max="4" width="14.7109375" customWidth="1"/>
    <col min="5" max="5" width="19.140625" bestFit="1" customWidth="1"/>
    <col min="6" max="6" width="9" customWidth="1"/>
    <col min="7" max="7" width="20.42578125" bestFit="1" customWidth="1"/>
    <col min="8" max="8" width="41" bestFit="1" customWidth="1"/>
    <col min="10" max="10" width="24.5703125" bestFit="1" customWidth="1"/>
    <col min="11" max="11" width="21.7109375" bestFit="1" customWidth="1"/>
    <col min="12" max="12" width="9.28515625" bestFit="1" customWidth="1"/>
    <col min="13" max="13" width="7" bestFit="1" customWidth="1"/>
    <col min="14" max="14" width="16.42578125" bestFit="1" customWidth="1"/>
    <col min="15" max="15" width="12.42578125" bestFit="1" customWidth="1"/>
    <col min="16" max="16" width="25.7109375" bestFit="1" customWidth="1"/>
    <col min="17" max="17" width="7.28515625" bestFit="1" customWidth="1"/>
    <col min="18" max="18" width="7.7109375" bestFit="1" customWidth="1"/>
    <col min="19" max="19" width="12.140625" bestFit="1" customWidth="1"/>
    <col min="20" max="20" width="7" bestFit="1" customWidth="1"/>
    <col min="21" max="21" width="15" bestFit="1" customWidth="1"/>
    <col min="22" max="22" width="11.85546875" bestFit="1" customWidth="1"/>
    <col min="23" max="23" width="13.7109375" bestFit="1" customWidth="1"/>
    <col min="24" max="24" width="13.28515625" bestFit="1" customWidth="1"/>
    <col min="25" max="25" width="10" bestFit="1" customWidth="1"/>
    <col min="26" max="26" width="8.7109375" bestFit="1" customWidth="1"/>
    <col min="27" max="27" width="13" bestFit="1" customWidth="1"/>
    <col min="28" max="28" width="11.140625" bestFit="1" customWidth="1"/>
    <col min="29" max="29" width="12.5703125" bestFit="1" customWidth="1"/>
    <col min="30" max="30" width="14.5703125" bestFit="1" customWidth="1"/>
    <col min="31" max="31" width="11.140625" bestFit="1" customWidth="1"/>
    <col min="32" max="32" width="13.140625" bestFit="1" customWidth="1"/>
    <col min="33" max="33" width="11.140625" bestFit="1" customWidth="1"/>
    <col min="34" max="34" width="13" bestFit="1" customWidth="1"/>
    <col min="35" max="35" width="23.5703125" bestFit="1" customWidth="1"/>
    <col min="36" max="36" width="26.7109375" bestFit="1" customWidth="1"/>
    <col min="37" max="37" width="11.140625" bestFit="1" customWidth="1"/>
    <col min="38" max="38" width="12.7109375" bestFit="1" customWidth="1"/>
    <col min="39" max="39" width="12.5703125" bestFit="1" customWidth="1"/>
    <col min="40" max="40" width="15.5703125" bestFit="1" customWidth="1"/>
    <col min="41" max="41" width="12.140625" bestFit="1" customWidth="1"/>
    <col min="42" max="42" width="15.140625" bestFit="1" customWidth="1"/>
    <col min="43" max="43" width="11.140625" bestFit="1" customWidth="1"/>
    <col min="44" max="44" width="13.5703125" bestFit="1" customWidth="1"/>
    <col min="45" max="45" width="15.28515625" bestFit="1" customWidth="1"/>
    <col min="46" max="46" width="18.42578125" bestFit="1" customWidth="1"/>
    <col min="47" max="47" width="13.5703125" bestFit="1" customWidth="1"/>
    <col min="48" max="48" width="16.7109375" bestFit="1" customWidth="1"/>
    <col min="49" max="49" width="11.140625" bestFit="1" customWidth="1"/>
    <col min="50" max="50" width="12" bestFit="1" customWidth="1"/>
    <col min="51" max="51" width="11.140625" bestFit="1" customWidth="1"/>
    <col min="52" max="52" width="13.42578125" bestFit="1" customWidth="1"/>
    <col min="53" max="53" width="11.140625" bestFit="1" customWidth="1"/>
    <col min="54" max="54" width="12.28515625" bestFit="1" customWidth="1"/>
    <col min="55" max="55" width="11.140625" bestFit="1" customWidth="1"/>
    <col min="56" max="56" width="11.28515625" bestFit="1" customWidth="1"/>
    <col min="57" max="57" width="11.140625" bestFit="1" customWidth="1"/>
    <col min="58" max="58" width="10.7109375" bestFit="1" customWidth="1"/>
    <col min="59" max="59" width="11.140625" bestFit="1" customWidth="1"/>
    <col min="60" max="60" width="13.85546875" bestFit="1" customWidth="1"/>
    <col min="61" max="61" width="13" bestFit="1" customWidth="1"/>
    <col min="62" max="62" width="16.140625" bestFit="1" customWidth="1"/>
    <col min="63" max="63" width="14.28515625" bestFit="1" customWidth="1"/>
    <col min="64" max="64" width="17.42578125" bestFit="1" customWidth="1"/>
    <col min="65" max="65" width="13" bestFit="1" customWidth="1"/>
    <col min="66" max="66" width="16.140625" bestFit="1" customWidth="1"/>
    <col min="67" max="67" width="11.140625" bestFit="1" customWidth="1"/>
    <col min="68" max="68" width="13" bestFit="1" customWidth="1"/>
    <col min="69" max="69" width="11.140625" bestFit="1" customWidth="1"/>
    <col min="70" max="70" width="12.85546875" bestFit="1" customWidth="1"/>
    <col min="71" max="71" width="11.140625" bestFit="1" customWidth="1"/>
    <col min="72" max="72" width="10.28515625" bestFit="1" customWidth="1"/>
    <col min="73" max="73" width="13.28515625" bestFit="1" customWidth="1"/>
    <col min="74" max="74" width="16.42578125" bestFit="1" customWidth="1"/>
    <col min="75" max="75" width="11.140625" bestFit="1" customWidth="1"/>
    <col min="76" max="76" width="11" bestFit="1" customWidth="1"/>
    <col min="77" max="77" width="15.28515625" bestFit="1" customWidth="1"/>
    <col min="78" max="78" width="18.42578125" bestFit="1" customWidth="1"/>
    <col min="79" max="79" width="11.140625" bestFit="1" customWidth="1"/>
    <col min="80" max="80" width="12.85546875" bestFit="1" customWidth="1"/>
    <col min="81" max="81" width="18.5703125" bestFit="1" customWidth="1"/>
    <col min="82" max="82" width="21.7109375" bestFit="1" customWidth="1"/>
    <col min="83" max="83" width="11.140625" bestFit="1" customWidth="1"/>
    <col min="84" max="84" width="13.42578125" bestFit="1" customWidth="1"/>
    <col min="85" max="85" width="13.5703125" bestFit="1" customWidth="1"/>
    <col min="86" max="86" width="16.7109375" bestFit="1" customWidth="1"/>
    <col min="87" max="87" width="11.140625" bestFit="1" customWidth="1"/>
    <col min="89" max="89" width="13" bestFit="1" customWidth="1"/>
    <col min="90" max="90" width="9.28515625" bestFit="1" customWidth="1"/>
    <col min="91" max="91" width="7" bestFit="1" customWidth="1"/>
    <col min="92" max="92" width="16.42578125" bestFit="1" customWidth="1"/>
    <col min="93" max="93" width="12.42578125" bestFit="1" customWidth="1"/>
    <col min="94" max="94" width="25.7109375" bestFit="1" customWidth="1"/>
    <col min="95" max="95" width="7.28515625" bestFit="1" customWidth="1"/>
    <col min="96" max="96" width="7.7109375" bestFit="1" customWidth="1"/>
    <col min="97" max="97" width="12.140625" bestFit="1" customWidth="1"/>
    <col min="98" max="98" width="7" bestFit="1" customWidth="1"/>
    <col min="99" max="99" width="15" bestFit="1" customWidth="1"/>
    <col min="100" max="100" width="11.85546875" bestFit="1" customWidth="1"/>
    <col min="101" max="101" width="13.7109375" bestFit="1" customWidth="1"/>
    <col min="102" max="102" width="13.28515625" bestFit="1" customWidth="1"/>
    <col min="103" max="103" width="10" bestFit="1" customWidth="1"/>
    <col min="104" max="104" width="8.7109375" bestFit="1" customWidth="1"/>
    <col min="105" max="105" width="13" bestFit="1" customWidth="1"/>
    <col min="106" max="106" width="16.140625" bestFit="1" customWidth="1"/>
    <col min="107" max="107" width="12.5703125" bestFit="1" customWidth="1"/>
  </cols>
  <sheetData>
    <row r="1" spans="2:11" x14ac:dyDescent="0.25">
      <c r="B1"/>
      <c r="C1"/>
    </row>
    <row r="2" spans="2:11" ht="18.75" x14ac:dyDescent="0.25">
      <c r="B2" s="22"/>
      <c r="C2" s="23" t="s">
        <v>71</v>
      </c>
      <c r="D2" s="22"/>
      <c r="E2" s="22"/>
      <c r="F2" s="22"/>
    </row>
    <row r="3" spans="2:11" x14ac:dyDescent="0.25">
      <c r="B3" s="22"/>
      <c r="C3" s="24" t="s">
        <v>72</v>
      </c>
      <c r="D3" s="25"/>
      <c r="E3" s="25"/>
      <c r="F3" s="22"/>
    </row>
    <row r="4" spans="2:11" x14ac:dyDescent="0.25">
      <c r="B4" s="22"/>
      <c r="C4" s="26" t="s">
        <v>249</v>
      </c>
      <c r="D4" s="25"/>
      <c r="E4" s="25"/>
      <c r="F4" s="22"/>
    </row>
    <row r="5" spans="2:11" ht="15.75" thickBot="1" x14ac:dyDescent="0.3">
      <c r="B5"/>
      <c r="C5"/>
    </row>
    <row r="6" spans="2:11" ht="15.75" thickBot="1" x14ac:dyDescent="0.3">
      <c r="B6" s="136" t="s">
        <v>74</v>
      </c>
      <c r="C6" s="136"/>
      <c r="D6" s="136" t="s">
        <v>75</v>
      </c>
      <c r="E6" s="136"/>
      <c r="F6" s="136" t="s">
        <v>76</v>
      </c>
      <c r="G6" s="136"/>
      <c r="H6" s="27">
        <f>SUM(F8:F211)</f>
        <v>977515</v>
      </c>
      <c r="J6" s="28" t="s">
        <v>250</v>
      </c>
      <c r="K6" s="28"/>
    </row>
    <row r="7" spans="2:11" x14ac:dyDescent="0.25">
      <c r="B7" s="29" t="s">
        <v>78</v>
      </c>
      <c r="C7" s="29" t="s">
        <v>79</v>
      </c>
      <c r="D7" s="29" t="s">
        <v>80</v>
      </c>
      <c r="E7" s="29" t="s">
        <v>81</v>
      </c>
      <c r="F7" s="29" t="s">
        <v>82</v>
      </c>
      <c r="G7" s="29" t="s">
        <v>83</v>
      </c>
      <c r="H7" s="29" t="s">
        <v>84</v>
      </c>
      <c r="J7" s="69" t="s">
        <v>85</v>
      </c>
      <c r="K7" t="s">
        <v>86</v>
      </c>
    </row>
    <row r="8" spans="2:11" x14ac:dyDescent="0.25">
      <c r="B8" s="30">
        <v>0</v>
      </c>
      <c r="C8" s="31">
        <v>0</v>
      </c>
      <c r="D8" s="32" t="s">
        <v>87</v>
      </c>
      <c r="E8" t="s">
        <v>87</v>
      </c>
      <c r="F8" s="33">
        <v>0</v>
      </c>
      <c r="G8" s="34" t="s">
        <v>88</v>
      </c>
      <c r="H8" s="35"/>
      <c r="J8" s="36" t="s">
        <v>89</v>
      </c>
      <c r="K8" s="37">
        <v>381456</v>
      </c>
    </row>
    <row r="9" spans="2:11" x14ac:dyDescent="0.25">
      <c r="B9" s="38">
        <v>0</v>
      </c>
      <c r="C9" s="31">
        <v>0</v>
      </c>
      <c r="D9" s="32" t="s">
        <v>90</v>
      </c>
      <c r="E9" t="s">
        <v>90</v>
      </c>
      <c r="F9" s="33">
        <v>0</v>
      </c>
      <c r="G9" s="34" t="s">
        <v>88</v>
      </c>
      <c r="H9" s="40"/>
      <c r="J9" s="36" t="s">
        <v>234</v>
      </c>
      <c r="K9" s="37">
        <v>368544</v>
      </c>
    </row>
    <row r="10" spans="2:11" x14ac:dyDescent="0.25">
      <c r="B10" s="30">
        <v>0</v>
      </c>
      <c r="C10" s="31">
        <v>0</v>
      </c>
      <c r="D10" s="32" t="s">
        <v>92</v>
      </c>
      <c r="E10" t="s">
        <v>92</v>
      </c>
      <c r="F10" s="33">
        <v>0</v>
      </c>
      <c r="G10" s="34" t="s">
        <v>88</v>
      </c>
      <c r="H10" s="40"/>
      <c r="J10" s="36" t="s">
        <v>91</v>
      </c>
      <c r="K10" s="37">
        <v>112298</v>
      </c>
    </row>
    <row r="11" spans="2:11" x14ac:dyDescent="0.25">
      <c r="B11" s="30">
        <v>0</v>
      </c>
      <c r="C11" s="31">
        <v>0</v>
      </c>
      <c r="D11" s="32" t="s">
        <v>94</v>
      </c>
      <c r="E11" t="s">
        <v>94</v>
      </c>
      <c r="F11" s="33">
        <v>0</v>
      </c>
      <c r="G11" s="34" t="s">
        <v>88</v>
      </c>
      <c r="H11" s="40" t="s">
        <v>95</v>
      </c>
      <c r="J11" s="36" t="s">
        <v>195</v>
      </c>
      <c r="K11" s="37">
        <v>72000</v>
      </c>
    </row>
    <row r="12" spans="2:11" x14ac:dyDescent="0.25">
      <c r="B12" s="30">
        <v>0</v>
      </c>
      <c r="C12" s="31">
        <v>0</v>
      </c>
      <c r="D12" s="32" t="s">
        <v>97</v>
      </c>
      <c r="E12" t="s">
        <v>97</v>
      </c>
      <c r="F12" s="33">
        <v>0</v>
      </c>
      <c r="G12" s="34" t="s">
        <v>88</v>
      </c>
      <c r="H12" s="40" t="s">
        <v>95</v>
      </c>
      <c r="J12" s="36" t="s">
        <v>93</v>
      </c>
      <c r="K12" s="37">
        <v>4160</v>
      </c>
    </row>
    <row r="13" spans="2:11" x14ac:dyDescent="0.25">
      <c r="B13" s="30">
        <v>0</v>
      </c>
      <c r="C13" s="31">
        <v>0</v>
      </c>
      <c r="D13" s="32" t="s">
        <v>99</v>
      </c>
      <c r="E13" t="s">
        <v>99</v>
      </c>
      <c r="F13" s="33">
        <v>0</v>
      </c>
      <c r="G13" s="34" t="s">
        <v>88</v>
      </c>
      <c r="H13" s="40"/>
      <c r="J13" s="36" t="s">
        <v>96</v>
      </c>
      <c r="K13" s="37">
        <v>4085</v>
      </c>
    </row>
    <row r="14" spans="2:11" x14ac:dyDescent="0.25">
      <c r="B14" s="30">
        <v>0</v>
      </c>
      <c r="C14" s="31">
        <v>0</v>
      </c>
      <c r="D14" s="32" t="s">
        <v>103</v>
      </c>
      <c r="E14" t="s">
        <v>103</v>
      </c>
      <c r="F14" s="33">
        <v>0</v>
      </c>
      <c r="G14" s="34" t="s">
        <v>88</v>
      </c>
      <c r="H14" s="40"/>
      <c r="J14" s="36" t="s">
        <v>235</v>
      </c>
      <c r="K14" s="37">
        <v>3916</v>
      </c>
    </row>
    <row r="15" spans="2:11" x14ac:dyDescent="0.25">
      <c r="B15" s="30">
        <v>0</v>
      </c>
      <c r="C15" s="31">
        <v>0</v>
      </c>
      <c r="D15" s="32" t="s">
        <v>105</v>
      </c>
      <c r="E15" t="s">
        <v>105</v>
      </c>
      <c r="F15" s="33">
        <v>0</v>
      </c>
      <c r="G15" s="34" t="s">
        <v>88</v>
      </c>
      <c r="H15" s="40"/>
      <c r="J15" s="36" t="s">
        <v>120</v>
      </c>
      <c r="K15" s="37">
        <v>2086</v>
      </c>
    </row>
    <row r="16" spans="2:11" x14ac:dyDescent="0.25">
      <c r="B16" s="30">
        <v>0</v>
      </c>
      <c r="C16" s="31">
        <v>0</v>
      </c>
      <c r="D16" s="32" t="s">
        <v>107</v>
      </c>
      <c r="E16" t="s">
        <v>107</v>
      </c>
      <c r="F16" s="33">
        <v>0</v>
      </c>
      <c r="G16" s="34" t="s">
        <v>88</v>
      </c>
      <c r="H16" s="40"/>
      <c r="J16" s="36" t="s">
        <v>102</v>
      </c>
      <c r="K16" s="37">
        <v>1939</v>
      </c>
    </row>
    <row r="17" spans="2:11" x14ac:dyDescent="0.25">
      <c r="B17" s="30">
        <v>0</v>
      </c>
      <c r="C17" s="31">
        <v>0</v>
      </c>
      <c r="D17" s="32" t="s">
        <v>109</v>
      </c>
      <c r="E17" t="s">
        <v>109</v>
      </c>
      <c r="F17" s="33">
        <v>0</v>
      </c>
      <c r="G17" s="34" t="s">
        <v>88</v>
      </c>
      <c r="H17" s="40"/>
      <c r="J17" s="36" t="s">
        <v>128</v>
      </c>
      <c r="K17" s="37">
        <v>1868</v>
      </c>
    </row>
    <row r="18" spans="2:11" x14ac:dyDescent="0.25">
      <c r="B18" s="30">
        <v>0</v>
      </c>
      <c r="C18" s="31">
        <v>0</v>
      </c>
      <c r="D18" s="32" t="s">
        <v>111</v>
      </c>
      <c r="E18" t="s">
        <v>111</v>
      </c>
      <c r="F18" s="33">
        <v>0</v>
      </c>
      <c r="G18" s="34" t="s">
        <v>88</v>
      </c>
      <c r="H18" s="40"/>
      <c r="J18" s="36" t="s">
        <v>130</v>
      </c>
      <c r="K18" s="37">
        <v>1792</v>
      </c>
    </row>
    <row r="19" spans="2:11" x14ac:dyDescent="0.25">
      <c r="B19" s="30">
        <v>0</v>
      </c>
      <c r="C19" s="31">
        <v>0</v>
      </c>
      <c r="D19" s="32" t="s">
        <v>113</v>
      </c>
      <c r="E19" t="s">
        <v>113</v>
      </c>
      <c r="F19" s="33">
        <v>0</v>
      </c>
      <c r="G19" s="34" t="s">
        <v>88</v>
      </c>
      <c r="H19" s="40"/>
      <c r="J19" s="36" t="s">
        <v>108</v>
      </c>
      <c r="K19" s="37">
        <v>1699</v>
      </c>
    </row>
    <row r="20" spans="2:11" x14ac:dyDescent="0.25">
      <c r="B20" s="30">
        <v>0</v>
      </c>
      <c r="C20" s="31">
        <v>0</v>
      </c>
      <c r="D20" s="32" t="s">
        <v>115</v>
      </c>
      <c r="E20" t="s">
        <v>115</v>
      </c>
      <c r="F20" s="33">
        <v>0</v>
      </c>
      <c r="G20" s="34" t="s">
        <v>88</v>
      </c>
      <c r="H20" s="40"/>
      <c r="J20" s="36" t="s">
        <v>127</v>
      </c>
      <c r="K20" s="37">
        <v>1691</v>
      </c>
    </row>
    <row r="21" spans="2:11" x14ac:dyDescent="0.25">
      <c r="B21" s="30">
        <v>0</v>
      </c>
      <c r="C21" s="31">
        <v>0</v>
      </c>
      <c r="D21" s="32" t="s">
        <v>117</v>
      </c>
      <c r="E21" t="s">
        <v>117</v>
      </c>
      <c r="F21" s="33">
        <v>0</v>
      </c>
      <c r="G21" s="34" t="s">
        <v>88</v>
      </c>
      <c r="H21" s="40"/>
      <c r="J21" s="36" t="s">
        <v>98</v>
      </c>
      <c r="K21" s="37">
        <v>1585</v>
      </c>
    </row>
    <row r="22" spans="2:11" x14ac:dyDescent="0.25">
      <c r="B22" s="30">
        <v>0</v>
      </c>
      <c r="C22" s="31">
        <v>0</v>
      </c>
      <c r="D22" s="32" t="s">
        <v>119</v>
      </c>
      <c r="E22" t="s">
        <v>119</v>
      </c>
      <c r="F22" s="33">
        <v>0</v>
      </c>
      <c r="G22" s="34" t="s">
        <v>88</v>
      </c>
      <c r="H22" s="40"/>
      <c r="J22" s="36" t="s">
        <v>116</v>
      </c>
      <c r="K22" s="37">
        <v>1523</v>
      </c>
    </row>
    <row r="23" spans="2:11" x14ac:dyDescent="0.25">
      <c r="B23" s="30">
        <v>0</v>
      </c>
      <c r="C23" s="31">
        <v>0</v>
      </c>
      <c r="D23" s="32" t="s">
        <v>121</v>
      </c>
      <c r="E23" t="s">
        <v>121</v>
      </c>
      <c r="F23" s="33">
        <v>0</v>
      </c>
      <c r="G23" s="34" t="s">
        <v>88</v>
      </c>
      <c r="H23" s="40"/>
      <c r="J23" s="36" t="s">
        <v>129</v>
      </c>
      <c r="K23" s="37">
        <v>1515</v>
      </c>
    </row>
    <row r="24" spans="2:11" x14ac:dyDescent="0.25">
      <c r="B24" s="41">
        <v>6900548</v>
      </c>
      <c r="C24" s="36">
        <v>6900550</v>
      </c>
      <c r="D24" s="32" t="s">
        <v>123</v>
      </c>
      <c r="E24" s="42" t="s">
        <v>123</v>
      </c>
      <c r="F24" s="33">
        <f t="shared" ref="F24:F87" si="0">+C24-B24+1</f>
        <v>3</v>
      </c>
      <c r="G24" s="34" t="s">
        <v>124</v>
      </c>
      <c r="H24" s="40"/>
      <c r="J24" s="36" t="s">
        <v>118</v>
      </c>
      <c r="K24" s="37">
        <v>1402</v>
      </c>
    </row>
    <row r="25" spans="2:11" x14ac:dyDescent="0.25">
      <c r="B25" s="41">
        <v>7161601</v>
      </c>
      <c r="C25" s="36">
        <v>7161846</v>
      </c>
      <c r="D25" s="32" t="s">
        <v>96</v>
      </c>
      <c r="E25" t="s">
        <v>96</v>
      </c>
      <c r="F25" s="33">
        <f t="shared" si="0"/>
        <v>246</v>
      </c>
      <c r="G25" s="34" t="s">
        <v>124</v>
      </c>
      <c r="H25" s="40" t="s">
        <v>126</v>
      </c>
      <c r="J25" s="36" t="s">
        <v>100</v>
      </c>
      <c r="K25" s="37">
        <v>1304</v>
      </c>
    </row>
    <row r="26" spans="2:11" x14ac:dyDescent="0.25">
      <c r="B26" s="41">
        <v>7161848</v>
      </c>
      <c r="C26" s="36">
        <v>7161901</v>
      </c>
      <c r="D26" s="32" t="s">
        <v>96</v>
      </c>
      <c r="E26" t="s">
        <v>96</v>
      </c>
      <c r="F26" s="33">
        <f t="shared" si="0"/>
        <v>54</v>
      </c>
      <c r="G26" s="34" t="s">
        <v>124</v>
      </c>
      <c r="H26" s="40"/>
      <c r="J26" s="36" t="s">
        <v>106</v>
      </c>
      <c r="K26" s="37">
        <v>1261</v>
      </c>
    </row>
    <row r="27" spans="2:11" x14ac:dyDescent="0.25">
      <c r="B27" s="41">
        <v>7161903</v>
      </c>
      <c r="C27" s="36">
        <v>7161963</v>
      </c>
      <c r="D27" s="32" t="s">
        <v>96</v>
      </c>
      <c r="E27" t="s">
        <v>96</v>
      </c>
      <c r="F27" s="33">
        <f t="shared" si="0"/>
        <v>61</v>
      </c>
      <c r="G27" s="34" t="s">
        <v>124</v>
      </c>
      <c r="H27" s="40"/>
      <c r="J27" s="36" t="s">
        <v>133</v>
      </c>
      <c r="K27" s="37">
        <v>1140</v>
      </c>
    </row>
    <row r="28" spans="2:11" x14ac:dyDescent="0.25">
      <c r="B28" s="41">
        <v>7161965</v>
      </c>
      <c r="C28" s="36">
        <v>7162583</v>
      </c>
      <c r="D28" s="32" t="s">
        <v>96</v>
      </c>
      <c r="E28" t="s">
        <v>96</v>
      </c>
      <c r="F28" s="33">
        <f t="shared" si="0"/>
        <v>619</v>
      </c>
      <c r="G28" s="34" t="s">
        <v>124</v>
      </c>
      <c r="H28" s="40"/>
      <c r="J28" s="36" t="s">
        <v>125</v>
      </c>
      <c r="K28" s="37">
        <v>1016</v>
      </c>
    </row>
    <row r="29" spans="2:11" x14ac:dyDescent="0.25">
      <c r="B29" s="41">
        <v>7162585</v>
      </c>
      <c r="C29" s="36">
        <v>7162601</v>
      </c>
      <c r="D29" s="32" t="s">
        <v>96</v>
      </c>
      <c r="E29" t="s">
        <v>96</v>
      </c>
      <c r="F29" s="33">
        <f t="shared" si="0"/>
        <v>17</v>
      </c>
      <c r="G29" s="34" t="s">
        <v>124</v>
      </c>
      <c r="H29" s="40"/>
      <c r="J29" s="36" t="s">
        <v>122</v>
      </c>
      <c r="K29" s="37">
        <v>1000</v>
      </c>
    </row>
    <row r="30" spans="2:11" x14ac:dyDescent="0.25">
      <c r="B30" s="41">
        <v>7162603</v>
      </c>
      <c r="C30" s="36">
        <v>7162658</v>
      </c>
      <c r="D30" s="32" t="s">
        <v>96</v>
      </c>
      <c r="E30" t="s">
        <v>96</v>
      </c>
      <c r="F30" s="33">
        <f t="shared" si="0"/>
        <v>56</v>
      </c>
      <c r="G30" s="34" t="s">
        <v>124</v>
      </c>
      <c r="H30" s="40"/>
      <c r="J30" s="36" t="s">
        <v>196</v>
      </c>
      <c r="K30" s="37">
        <v>944</v>
      </c>
    </row>
    <row r="31" spans="2:11" x14ac:dyDescent="0.25">
      <c r="B31" s="41">
        <v>7162661</v>
      </c>
      <c r="C31" s="36">
        <v>7162673</v>
      </c>
      <c r="D31" s="32" t="s">
        <v>96</v>
      </c>
      <c r="E31" t="s">
        <v>96</v>
      </c>
      <c r="F31" s="33">
        <f t="shared" si="0"/>
        <v>13</v>
      </c>
      <c r="G31" s="34" t="s">
        <v>124</v>
      </c>
      <c r="H31" s="40"/>
      <c r="J31" s="36" t="s">
        <v>112</v>
      </c>
      <c r="K31" s="37">
        <v>932</v>
      </c>
    </row>
    <row r="32" spans="2:11" x14ac:dyDescent="0.25">
      <c r="B32" s="41">
        <v>7162676</v>
      </c>
      <c r="C32" s="36">
        <v>7162677</v>
      </c>
      <c r="D32" s="32" t="s">
        <v>96</v>
      </c>
      <c r="E32" t="s">
        <v>96</v>
      </c>
      <c r="F32" s="33">
        <f t="shared" si="0"/>
        <v>2</v>
      </c>
      <c r="G32" s="34" t="s">
        <v>124</v>
      </c>
      <c r="H32" s="40"/>
      <c r="J32" s="36" t="s">
        <v>114</v>
      </c>
      <c r="K32" s="37">
        <v>915</v>
      </c>
    </row>
    <row r="33" spans="2:11" x14ac:dyDescent="0.25">
      <c r="B33" s="41">
        <v>7162679</v>
      </c>
      <c r="C33" s="36">
        <v>7162681</v>
      </c>
      <c r="D33" s="32" t="s">
        <v>96</v>
      </c>
      <c r="E33" t="s">
        <v>96</v>
      </c>
      <c r="F33" s="33">
        <f t="shared" si="0"/>
        <v>3</v>
      </c>
      <c r="G33" s="34" t="s">
        <v>124</v>
      </c>
      <c r="H33" s="40"/>
      <c r="J33" s="36" t="s">
        <v>110</v>
      </c>
      <c r="K33" s="37">
        <v>876</v>
      </c>
    </row>
    <row r="34" spans="2:11" x14ac:dyDescent="0.25">
      <c r="B34" s="41">
        <v>7162683</v>
      </c>
      <c r="C34" s="36">
        <v>7162697</v>
      </c>
      <c r="D34" s="32" t="s">
        <v>96</v>
      </c>
      <c r="E34" t="s">
        <v>96</v>
      </c>
      <c r="F34" s="33">
        <f t="shared" si="0"/>
        <v>15</v>
      </c>
      <c r="G34" s="34" t="s">
        <v>124</v>
      </c>
      <c r="H34" s="40"/>
      <c r="J34" s="36" t="s">
        <v>104</v>
      </c>
      <c r="K34" s="37">
        <v>773</v>
      </c>
    </row>
    <row r="35" spans="2:11" x14ac:dyDescent="0.25">
      <c r="B35" s="41">
        <v>7162699</v>
      </c>
      <c r="C35" s="36">
        <v>7162757</v>
      </c>
      <c r="D35" s="32" t="s">
        <v>96</v>
      </c>
      <c r="E35" t="s">
        <v>96</v>
      </c>
      <c r="F35" s="33">
        <f t="shared" si="0"/>
        <v>59</v>
      </c>
      <c r="G35" s="34" t="s">
        <v>124</v>
      </c>
      <c r="H35" s="40"/>
      <c r="J35" s="36" t="s">
        <v>132</v>
      </c>
      <c r="K35" s="37">
        <v>766</v>
      </c>
    </row>
    <row r="36" spans="2:11" x14ac:dyDescent="0.25">
      <c r="B36" s="41">
        <v>7162759</v>
      </c>
      <c r="C36" s="36">
        <v>7162764</v>
      </c>
      <c r="D36" s="32" t="s">
        <v>96</v>
      </c>
      <c r="E36" t="s">
        <v>96</v>
      </c>
      <c r="F36" s="33">
        <f t="shared" si="0"/>
        <v>6</v>
      </c>
      <c r="G36" s="34" t="s">
        <v>124</v>
      </c>
      <c r="H36" s="40"/>
      <c r="J36" s="36" t="s">
        <v>131</v>
      </c>
      <c r="K36" s="37">
        <v>661</v>
      </c>
    </row>
    <row r="37" spans="2:11" x14ac:dyDescent="0.25">
      <c r="B37" s="41">
        <v>7162766</v>
      </c>
      <c r="C37" s="36">
        <v>7162777</v>
      </c>
      <c r="D37" s="32" t="s">
        <v>96</v>
      </c>
      <c r="E37" t="s">
        <v>96</v>
      </c>
      <c r="F37" s="33">
        <f t="shared" si="0"/>
        <v>12</v>
      </c>
      <c r="G37" s="34" t="s">
        <v>124</v>
      </c>
      <c r="H37" s="40"/>
      <c r="J37" s="36" t="s">
        <v>134</v>
      </c>
      <c r="K37" s="37">
        <v>564</v>
      </c>
    </row>
    <row r="38" spans="2:11" x14ac:dyDescent="0.25">
      <c r="B38" s="41">
        <v>7322383</v>
      </c>
      <c r="C38" s="36">
        <v>7322411</v>
      </c>
      <c r="D38" s="32" t="s">
        <v>123</v>
      </c>
      <c r="E38" s="42" t="s">
        <v>123</v>
      </c>
      <c r="F38" s="33">
        <f t="shared" si="0"/>
        <v>29</v>
      </c>
      <c r="G38" s="34" t="s">
        <v>124</v>
      </c>
      <c r="H38" s="40"/>
      <c r="J38" s="36" t="s">
        <v>137</v>
      </c>
      <c r="K38" s="37">
        <v>552</v>
      </c>
    </row>
    <row r="39" spans="2:11" x14ac:dyDescent="0.25">
      <c r="B39" s="41">
        <v>7383097</v>
      </c>
      <c r="C39" s="36">
        <v>7383097</v>
      </c>
      <c r="D39" s="32" t="s">
        <v>140</v>
      </c>
      <c r="E39" t="s">
        <v>140</v>
      </c>
      <c r="F39" s="33">
        <f t="shared" si="0"/>
        <v>1</v>
      </c>
      <c r="G39" s="34" t="s">
        <v>124</v>
      </c>
      <c r="H39" s="40" t="s">
        <v>141</v>
      </c>
      <c r="J39" s="36" t="s">
        <v>138</v>
      </c>
      <c r="K39" s="37">
        <v>346</v>
      </c>
    </row>
    <row r="40" spans="2:11" x14ac:dyDescent="0.25">
      <c r="B40" s="41">
        <v>7383493</v>
      </c>
      <c r="C40" s="36">
        <v>7383530</v>
      </c>
      <c r="D40" s="32" t="s">
        <v>123</v>
      </c>
      <c r="E40" s="42" t="s">
        <v>123</v>
      </c>
      <c r="F40" s="33">
        <f t="shared" si="0"/>
        <v>38</v>
      </c>
      <c r="G40" s="34" t="s">
        <v>124</v>
      </c>
      <c r="H40" s="40"/>
      <c r="J40" s="36" t="s">
        <v>148</v>
      </c>
      <c r="K40" s="37">
        <v>208</v>
      </c>
    </row>
    <row r="41" spans="2:11" x14ac:dyDescent="0.25">
      <c r="B41" s="41">
        <v>7452931</v>
      </c>
      <c r="C41" s="36">
        <v>7452950</v>
      </c>
      <c r="D41" s="32" t="s">
        <v>123</v>
      </c>
      <c r="E41" s="42" t="s">
        <v>123</v>
      </c>
      <c r="F41" s="33">
        <f t="shared" si="0"/>
        <v>20</v>
      </c>
      <c r="G41" s="34" t="s">
        <v>124</v>
      </c>
      <c r="H41" s="40"/>
      <c r="J41" s="36" t="s">
        <v>142</v>
      </c>
      <c r="K41" s="37">
        <v>189</v>
      </c>
    </row>
    <row r="42" spans="2:11" x14ac:dyDescent="0.25">
      <c r="B42" s="41">
        <v>7465839</v>
      </c>
      <c r="C42" s="36">
        <v>7465840</v>
      </c>
      <c r="D42" s="42" t="s">
        <v>106</v>
      </c>
      <c r="F42" s="33">
        <f t="shared" si="0"/>
        <v>2</v>
      </c>
      <c r="G42" s="34" t="s">
        <v>124</v>
      </c>
      <c r="H42" s="40"/>
      <c r="J42" s="36" t="s">
        <v>140</v>
      </c>
      <c r="K42" s="37">
        <v>166</v>
      </c>
    </row>
    <row r="43" spans="2:11" x14ac:dyDescent="0.25">
      <c r="B43" s="41">
        <v>7480531</v>
      </c>
      <c r="C43" s="36">
        <v>7480550</v>
      </c>
      <c r="D43" s="32" t="s">
        <v>123</v>
      </c>
      <c r="E43" s="42" t="s">
        <v>123</v>
      </c>
      <c r="F43" s="33">
        <f t="shared" si="0"/>
        <v>20</v>
      </c>
      <c r="G43" s="34" t="s">
        <v>124</v>
      </c>
      <c r="H43" s="40"/>
      <c r="J43" s="36" t="s">
        <v>143</v>
      </c>
      <c r="K43" s="37">
        <v>126</v>
      </c>
    </row>
    <row r="44" spans="2:11" x14ac:dyDescent="0.25">
      <c r="B44" s="36">
        <v>7655930</v>
      </c>
      <c r="C44" s="36">
        <v>7655930</v>
      </c>
      <c r="D44" s="32" t="s">
        <v>93</v>
      </c>
      <c r="E44" t="s">
        <v>93</v>
      </c>
      <c r="F44" s="33">
        <f t="shared" si="0"/>
        <v>1</v>
      </c>
      <c r="G44" s="34" t="s">
        <v>124</v>
      </c>
      <c r="H44" s="40" t="s">
        <v>146</v>
      </c>
      <c r="J44" s="36" t="s">
        <v>123</v>
      </c>
      <c r="K44" s="37">
        <v>110</v>
      </c>
    </row>
    <row r="45" spans="2:11" x14ac:dyDescent="0.25">
      <c r="B45" s="41">
        <v>7655946</v>
      </c>
      <c r="C45" s="36">
        <v>7655948</v>
      </c>
      <c r="D45" s="32" t="s">
        <v>93</v>
      </c>
      <c r="E45" t="s">
        <v>93</v>
      </c>
      <c r="F45" s="33">
        <f t="shared" si="0"/>
        <v>3</v>
      </c>
      <c r="G45" s="34" t="s">
        <v>124</v>
      </c>
      <c r="H45" s="40"/>
      <c r="J45" s="36" t="s">
        <v>144</v>
      </c>
      <c r="K45" s="37">
        <v>57</v>
      </c>
    </row>
    <row r="46" spans="2:11" x14ac:dyDescent="0.25">
      <c r="B46" s="41">
        <v>7660655</v>
      </c>
      <c r="C46" s="36">
        <v>7660660</v>
      </c>
      <c r="D46" s="32" t="s">
        <v>145</v>
      </c>
      <c r="E46" t="s">
        <v>145</v>
      </c>
      <c r="F46" s="33">
        <f t="shared" si="0"/>
        <v>6</v>
      </c>
      <c r="G46" s="34" t="s">
        <v>124</v>
      </c>
      <c r="H46" s="40"/>
      <c r="J46" s="36" t="s">
        <v>136</v>
      </c>
      <c r="K46" s="37">
        <v>27</v>
      </c>
    </row>
    <row r="47" spans="2:11" x14ac:dyDescent="0.25">
      <c r="B47" s="41">
        <v>7660655</v>
      </c>
      <c r="C47" s="36">
        <v>7660660</v>
      </c>
      <c r="D47" s="32"/>
      <c r="E47" t="s">
        <v>145</v>
      </c>
      <c r="F47" s="39">
        <f t="shared" si="0"/>
        <v>6</v>
      </c>
      <c r="G47" s="34" t="s">
        <v>124</v>
      </c>
      <c r="H47" s="40"/>
      <c r="J47" s="36" t="s">
        <v>147</v>
      </c>
      <c r="K47" s="37">
        <v>11</v>
      </c>
    </row>
    <row r="48" spans="2:11" x14ac:dyDescent="0.25">
      <c r="B48" s="41">
        <v>7660656</v>
      </c>
      <c r="C48" s="36">
        <v>7660659</v>
      </c>
      <c r="D48" s="32"/>
      <c r="E48" t="s">
        <v>145</v>
      </c>
      <c r="F48" s="39">
        <f t="shared" si="0"/>
        <v>4</v>
      </c>
      <c r="G48" s="34" t="s">
        <v>124</v>
      </c>
      <c r="H48" s="40"/>
      <c r="J48" s="36" t="s">
        <v>145</v>
      </c>
      <c r="K48" s="37">
        <v>6</v>
      </c>
    </row>
    <row r="49" spans="2:11" x14ac:dyDescent="0.25">
      <c r="B49" s="41">
        <v>7713417</v>
      </c>
      <c r="C49" s="36">
        <v>7713419</v>
      </c>
      <c r="D49" s="32" t="s">
        <v>93</v>
      </c>
      <c r="E49" t="s">
        <v>93</v>
      </c>
      <c r="F49" s="33">
        <f t="shared" si="0"/>
        <v>3</v>
      </c>
      <c r="G49" s="34" t="s">
        <v>124</v>
      </c>
      <c r="H49" s="40"/>
      <c r="J49" s="36" t="s">
        <v>139</v>
      </c>
      <c r="K49" s="37">
        <v>5</v>
      </c>
    </row>
    <row r="50" spans="2:11" x14ac:dyDescent="0.25">
      <c r="B50" s="41">
        <v>7715401</v>
      </c>
      <c r="C50" s="36">
        <v>7715403</v>
      </c>
      <c r="D50" s="32" t="s">
        <v>93</v>
      </c>
      <c r="E50" t="s">
        <v>93</v>
      </c>
      <c r="F50" s="33">
        <f t="shared" si="0"/>
        <v>3</v>
      </c>
      <c r="G50" s="34" t="s">
        <v>124</v>
      </c>
      <c r="H50" s="40"/>
      <c r="J50" s="36" t="s">
        <v>101</v>
      </c>
      <c r="K50" s="37">
        <v>1</v>
      </c>
    </row>
    <row r="51" spans="2:11" x14ac:dyDescent="0.25">
      <c r="B51" s="41">
        <v>7715406</v>
      </c>
      <c r="C51" s="36">
        <v>7715410</v>
      </c>
      <c r="D51" s="32" t="s">
        <v>93</v>
      </c>
      <c r="E51" t="s">
        <v>93</v>
      </c>
      <c r="F51" s="33">
        <f t="shared" si="0"/>
        <v>5</v>
      </c>
      <c r="G51" s="34" t="s">
        <v>124</v>
      </c>
      <c r="H51" s="40"/>
      <c r="J51" s="36" t="s">
        <v>117</v>
      </c>
      <c r="K51" s="37">
        <v>0</v>
      </c>
    </row>
    <row r="52" spans="2:11" x14ac:dyDescent="0.25">
      <c r="B52" s="41">
        <v>7715421</v>
      </c>
      <c r="C52" s="36">
        <v>7715427</v>
      </c>
      <c r="D52" s="32" t="s">
        <v>93</v>
      </c>
      <c r="E52" t="s">
        <v>93</v>
      </c>
      <c r="F52" s="33">
        <f t="shared" si="0"/>
        <v>7</v>
      </c>
      <c r="G52" s="34" t="s">
        <v>124</v>
      </c>
      <c r="H52" s="40"/>
      <c r="J52" s="36" t="s">
        <v>92</v>
      </c>
      <c r="K52" s="37">
        <v>0</v>
      </c>
    </row>
    <row r="53" spans="2:11" x14ac:dyDescent="0.25">
      <c r="B53" s="41">
        <v>7715429</v>
      </c>
      <c r="C53" s="36">
        <v>7715429</v>
      </c>
      <c r="D53" s="32" t="s">
        <v>93</v>
      </c>
      <c r="E53" t="s">
        <v>93</v>
      </c>
      <c r="F53" s="33">
        <f t="shared" si="0"/>
        <v>1</v>
      </c>
      <c r="G53" s="34" t="s">
        <v>124</v>
      </c>
      <c r="H53" s="40"/>
      <c r="J53" s="36" t="s">
        <v>90</v>
      </c>
      <c r="K53" s="37">
        <v>0</v>
      </c>
    </row>
    <row r="54" spans="2:11" x14ac:dyDescent="0.25">
      <c r="B54" s="41">
        <v>7715430</v>
      </c>
      <c r="C54" s="36">
        <v>7715431</v>
      </c>
      <c r="D54" s="32" t="s">
        <v>93</v>
      </c>
      <c r="E54" t="s">
        <v>93</v>
      </c>
      <c r="F54" s="33">
        <f t="shared" si="0"/>
        <v>2</v>
      </c>
      <c r="G54" s="34" t="s">
        <v>124</v>
      </c>
      <c r="H54" s="40"/>
      <c r="J54" s="36" t="s">
        <v>107</v>
      </c>
      <c r="K54" s="37">
        <v>0</v>
      </c>
    </row>
    <row r="55" spans="2:11" x14ac:dyDescent="0.25">
      <c r="B55" s="41">
        <v>7738722</v>
      </c>
      <c r="C55" s="36">
        <v>7738725</v>
      </c>
      <c r="D55" s="32" t="s">
        <v>108</v>
      </c>
      <c r="E55" t="s">
        <v>108</v>
      </c>
      <c r="F55" s="33">
        <f t="shared" si="0"/>
        <v>4</v>
      </c>
      <c r="G55" s="34" t="s">
        <v>124</v>
      </c>
      <c r="H55" s="40" t="s">
        <v>197</v>
      </c>
      <c r="J55" s="36" t="s">
        <v>113</v>
      </c>
      <c r="K55" s="37">
        <v>0</v>
      </c>
    </row>
    <row r="56" spans="2:11" x14ac:dyDescent="0.25">
      <c r="B56" s="41">
        <v>7756799</v>
      </c>
      <c r="C56" s="36">
        <v>7756799</v>
      </c>
      <c r="D56" s="32" t="s">
        <v>136</v>
      </c>
      <c r="E56" t="s">
        <v>136</v>
      </c>
      <c r="F56" s="33">
        <f t="shared" si="0"/>
        <v>1</v>
      </c>
      <c r="G56" s="34" t="s">
        <v>124</v>
      </c>
      <c r="H56" s="40"/>
      <c r="J56" s="36" t="s">
        <v>97</v>
      </c>
      <c r="K56" s="37">
        <v>0</v>
      </c>
    </row>
    <row r="57" spans="2:11" x14ac:dyDescent="0.25">
      <c r="B57" s="41">
        <v>7922431</v>
      </c>
      <c r="C57" s="36">
        <v>7922431</v>
      </c>
      <c r="D57" s="32" t="s">
        <v>93</v>
      </c>
      <c r="E57" t="s">
        <v>93</v>
      </c>
      <c r="F57" s="33">
        <f t="shared" si="0"/>
        <v>1</v>
      </c>
      <c r="G57" s="34" t="s">
        <v>124</v>
      </c>
      <c r="H57" s="40"/>
      <c r="J57" s="36" t="s">
        <v>94</v>
      </c>
      <c r="K57" s="37">
        <v>0</v>
      </c>
    </row>
    <row r="58" spans="2:11" x14ac:dyDescent="0.25">
      <c r="B58" s="41">
        <v>7922436</v>
      </c>
      <c r="C58" s="36">
        <v>7922436</v>
      </c>
      <c r="D58" s="32" t="s">
        <v>93</v>
      </c>
      <c r="E58" t="s">
        <v>93</v>
      </c>
      <c r="F58" s="33">
        <f t="shared" si="0"/>
        <v>1</v>
      </c>
      <c r="G58" s="34" t="s">
        <v>124</v>
      </c>
      <c r="H58" s="40"/>
      <c r="J58" s="36" t="s">
        <v>115</v>
      </c>
      <c r="K58" s="37">
        <v>0</v>
      </c>
    </row>
    <row r="59" spans="2:11" x14ac:dyDescent="0.25">
      <c r="B59" s="41">
        <v>7922440</v>
      </c>
      <c r="C59" s="36">
        <v>7922440</v>
      </c>
      <c r="D59" s="32" t="s">
        <v>93</v>
      </c>
      <c r="E59" t="s">
        <v>93</v>
      </c>
      <c r="F59" s="33">
        <f t="shared" si="0"/>
        <v>1</v>
      </c>
      <c r="G59" s="34" t="s">
        <v>124</v>
      </c>
      <c r="H59" s="40"/>
      <c r="J59" s="36" t="s">
        <v>109</v>
      </c>
      <c r="K59" s="37">
        <v>0</v>
      </c>
    </row>
    <row r="60" spans="2:11" x14ac:dyDescent="0.25">
      <c r="B60" s="41">
        <v>7924671</v>
      </c>
      <c r="C60" s="36">
        <v>7924672</v>
      </c>
      <c r="D60" s="32" t="s">
        <v>108</v>
      </c>
      <c r="E60" t="s">
        <v>108</v>
      </c>
      <c r="F60" s="33">
        <f t="shared" si="0"/>
        <v>2</v>
      </c>
      <c r="G60" s="34" t="s">
        <v>124</v>
      </c>
      <c r="H60" s="40"/>
      <c r="J60" s="36" t="s">
        <v>119</v>
      </c>
      <c r="K60" s="37">
        <v>0</v>
      </c>
    </row>
    <row r="61" spans="2:11" x14ac:dyDescent="0.25">
      <c r="B61" s="41">
        <v>8032953</v>
      </c>
      <c r="C61" s="36">
        <v>8032957</v>
      </c>
      <c r="D61" s="32" t="s">
        <v>139</v>
      </c>
      <c r="E61" t="s">
        <v>139</v>
      </c>
      <c r="F61" s="33">
        <f t="shared" si="0"/>
        <v>5</v>
      </c>
      <c r="G61" s="34" t="s">
        <v>124</v>
      </c>
      <c r="H61" s="40"/>
      <c r="J61" s="36" t="s">
        <v>103</v>
      </c>
      <c r="K61" s="37">
        <v>0</v>
      </c>
    </row>
    <row r="62" spans="2:11" x14ac:dyDescent="0.25">
      <c r="B62" s="41">
        <v>8141322</v>
      </c>
      <c r="C62" s="36">
        <v>8141359</v>
      </c>
      <c r="D62" s="32" t="s">
        <v>138</v>
      </c>
      <c r="E62" t="s">
        <v>138</v>
      </c>
      <c r="F62" s="33">
        <f t="shared" si="0"/>
        <v>38</v>
      </c>
      <c r="G62" s="34" t="s">
        <v>124</v>
      </c>
      <c r="H62" s="40"/>
      <c r="J62" s="36" t="s">
        <v>121</v>
      </c>
      <c r="K62" s="37">
        <v>0</v>
      </c>
    </row>
    <row r="63" spans="2:11" x14ac:dyDescent="0.25">
      <c r="B63" s="41">
        <v>8172051</v>
      </c>
      <c r="C63" s="36">
        <v>8172080</v>
      </c>
      <c r="D63" s="32" t="s">
        <v>93</v>
      </c>
      <c r="E63" t="s">
        <v>93</v>
      </c>
      <c r="F63" s="33">
        <f t="shared" si="0"/>
        <v>30</v>
      </c>
      <c r="G63" s="34" t="s">
        <v>124</v>
      </c>
      <c r="H63" s="40"/>
      <c r="J63" s="36" t="s">
        <v>111</v>
      </c>
      <c r="K63" s="37">
        <v>0</v>
      </c>
    </row>
    <row r="64" spans="2:11" x14ac:dyDescent="0.25">
      <c r="B64" s="41">
        <v>8178222</v>
      </c>
      <c r="C64" s="36">
        <v>8178253</v>
      </c>
      <c r="D64" s="32" t="s">
        <v>138</v>
      </c>
      <c r="E64" t="s">
        <v>138</v>
      </c>
      <c r="F64" s="33">
        <f t="shared" si="0"/>
        <v>32</v>
      </c>
      <c r="G64" s="34" t="s">
        <v>124</v>
      </c>
      <c r="H64" s="40"/>
      <c r="J64" s="36" t="s">
        <v>87</v>
      </c>
      <c r="K64" s="37">
        <v>0</v>
      </c>
    </row>
    <row r="65" spans="2:11" x14ac:dyDescent="0.25">
      <c r="B65" s="41">
        <v>8226320</v>
      </c>
      <c r="C65" s="36">
        <v>8226320</v>
      </c>
      <c r="D65" s="32" t="s">
        <v>108</v>
      </c>
      <c r="E65" t="s">
        <v>108</v>
      </c>
      <c r="F65" s="33">
        <f t="shared" si="0"/>
        <v>1</v>
      </c>
      <c r="G65" s="34" t="s">
        <v>124</v>
      </c>
      <c r="H65" s="40"/>
      <c r="J65" s="36" t="s">
        <v>99</v>
      </c>
      <c r="K65" s="37">
        <v>0</v>
      </c>
    </row>
    <row r="66" spans="2:11" x14ac:dyDescent="0.25">
      <c r="B66" s="41">
        <v>8316741</v>
      </c>
      <c r="C66" s="36">
        <v>8316780</v>
      </c>
      <c r="D66" s="32" t="s">
        <v>96</v>
      </c>
      <c r="E66" t="s">
        <v>96</v>
      </c>
      <c r="F66" s="33">
        <f t="shared" si="0"/>
        <v>40</v>
      </c>
      <c r="G66" s="34" t="s">
        <v>124</v>
      </c>
      <c r="H66" s="40"/>
      <c r="J66" s="36" t="s">
        <v>105</v>
      </c>
      <c r="K66" s="37">
        <v>0</v>
      </c>
    </row>
    <row r="67" spans="2:11" x14ac:dyDescent="0.25">
      <c r="B67" s="41">
        <v>8389961</v>
      </c>
      <c r="C67" s="36">
        <v>8390213</v>
      </c>
      <c r="D67" s="32" t="s">
        <v>96</v>
      </c>
      <c r="E67" t="s">
        <v>96</v>
      </c>
      <c r="F67" s="33">
        <f t="shared" si="0"/>
        <v>253</v>
      </c>
      <c r="G67" s="34" t="s">
        <v>124</v>
      </c>
      <c r="H67" s="40"/>
      <c r="J67" s="36" t="s">
        <v>150</v>
      </c>
      <c r="K67" s="37">
        <v>977515</v>
      </c>
    </row>
    <row r="68" spans="2:11" x14ac:dyDescent="0.25">
      <c r="B68" s="41">
        <v>8402521</v>
      </c>
      <c r="C68" s="36">
        <v>8402836</v>
      </c>
      <c r="D68" s="32" t="s">
        <v>96</v>
      </c>
      <c r="E68" t="s">
        <v>96</v>
      </c>
      <c r="F68" s="33">
        <f t="shared" si="0"/>
        <v>316</v>
      </c>
      <c r="G68" s="34" t="s">
        <v>124</v>
      </c>
      <c r="H68" s="40"/>
    </row>
    <row r="69" spans="2:11" x14ac:dyDescent="0.25">
      <c r="B69" s="41">
        <v>8403002</v>
      </c>
      <c r="C69" s="36">
        <v>8403054</v>
      </c>
      <c r="D69" s="32" t="s">
        <v>138</v>
      </c>
      <c r="E69" t="s">
        <v>138</v>
      </c>
      <c r="F69" s="33">
        <f t="shared" si="0"/>
        <v>53</v>
      </c>
      <c r="G69" s="34" t="s">
        <v>124</v>
      </c>
      <c r="H69" s="40"/>
    </row>
    <row r="70" spans="2:11" x14ac:dyDescent="0.25">
      <c r="B70" s="41">
        <v>8425440</v>
      </c>
      <c r="C70" s="36">
        <v>8425491</v>
      </c>
      <c r="D70" s="32" t="s">
        <v>138</v>
      </c>
      <c r="E70" t="s">
        <v>138</v>
      </c>
      <c r="F70" s="33">
        <f t="shared" si="0"/>
        <v>52</v>
      </c>
      <c r="G70" s="34" t="s">
        <v>124</v>
      </c>
      <c r="H70" s="40"/>
    </row>
    <row r="71" spans="2:11" x14ac:dyDescent="0.25">
      <c r="B71" s="41">
        <v>8546351</v>
      </c>
      <c r="C71" s="36">
        <v>8546737</v>
      </c>
      <c r="D71" s="32" t="s">
        <v>96</v>
      </c>
      <c r="E71" t="s">
        <v>96</v>
      </c>
      <c r="F71" s="33">
        <f t="shared" si="0"/>
        <v>387</v>
      </c>
      <c r="G71" s="34" t="s">
        <v>124</v>
      </c>
      <c r="H71" s="40"/>
    </row>
    <row r="72" spans="2:11" x14ac:dyDescent="0.25">
      <c r="B72" s="41">
        <v>8586042</v>
      </c>
      <c r="C72" s="36">
        <v>8586059</v>
      </c>
      <c r="D72" s="32" t="s">
        <v>138</v>
      </c>
      <c r="E72" t="s">
        <v>138</v>
      </c>
      <c r="F72" s="33">
        <f t="shared" si="0"/>
        <v>18</v>
      </c>
      <c r="G72" s="34" t="s">
        <v>124</v>
      </c>
      <c r="H72" s="40"/>
    </row>
    <row r="73" spans="2:11" x14ac:dyDescent="0.25">
      <c r="B73" s="41">
        <v>8611041</v>
      </c>
      <c r="C73" s="36">
        <v>8611041</v>
      </c>
      <c r="D73" s="32" t="s">
        <v>93</v>
      </c>
      <c r="E73" t="s">
        <v>93</v>
      </c>
      <c r="F73" s="33">
        <f t="shared" si="0"/>
        <v>1</v>
      </c>
      <c r="G73" s="34" t="s">
        <v>124</v>
      </c>
      <c r="H73" s="40"/>
    </row>
    <row r="74" spans="2:11" x14ac:dyDescent="0.25">
      <c r="B74" s="41">
        <v>8611043</v>
      </c>
      <c r="C74" s="36">
        <v>8611043</v>
      </c>
      <c r="D74" s="32" t="s">
        <v>93</v>
      </c>
      <c r="E74" t="s">
        <v>93</v>
      </c>
      <c r="F74" s="33">
        <f t="shared" si="0"/>
        <v>1</v>
      </c>
      <c r="G74" s="34" t="s">
        <v>124</v>
      </c>
      <c r="H74" s="40"/>
    </row>
    <row r="75" spans="2:11" x14ac:dyDescent="0.25">
      <c r="B75" s="41">
        <v>8611050</v>
      </c>
      <c r="C75" s="36">
        <v>8611050</v>
      </c>
      <c r="D75" s="32" t="s">
        <v>93</v>
      </c>
      <c r="E75" t="s">
        <v>93</v>
      </c>
      <c r="F75" s="33">
        <f t="shared" si="0"/>
        <v>1</v>
      </c>
      <c r="G75" s="34" t="s">
        <v>124</v>
      </c>
      <c r="H75" s="40"/>
    </row>
    <row r="76" spans="2:11" x14ac:dyDescent="0.25">
      <c r="B76" s="41">
        <v>8611063</v>
      </c>
      <c r="C76" s="36">
        <v>8611063</v>
      </c>
      <c r="D76" s="32" t="s">
        <v>93</v>
      </c>
      <c r="E76" t="s">
        <v>93</v>
      </c>
      <c r="F76" s="33">
        <f t="shared" si="0"/>
        <v>1</v>
      </c>
      <c r="G76" s="34" t="s">
        <v>124</v>
      </c>
      <c r="H76" s="40"/>
    </row>
    <row r="77" spans="2:11" x14ac:dyDescent="0.25">
      <c r="B77" s="41">
        <v>8611066</v>
      </c>
      <c r="C77" s="36">
        <v>8611066</v>
      </c>
      <c r="D77" s="32" t="s">
        <v>93</v>
      </c>
      <c r="E77" t="s">
        <v>93</v>
      </c>
      <c r="F77" s="33">
        <f t="shared" si="0"/>
        <v>1</v>
      </c>
      <c r="G77" s="34" t="s">
        <v>124</v>
      </c>
      <c r="H77" s="40"/>
    </row>
    <row r="78" spans="2:11" x14ac:dyDescent="0.25">
      <c r="B78" s="41">
        <v>8611069</v>
      </c>
      <c r="C78" s="36">
        <v>8611080</v>
      </c>
      <c r="D78" s="32" t="s">
        <v>93</v>
      </c>
      <c r="E78" t="s">
        <v>93</v>
      </c>
      <c r="F78" s="33">
        <f t="shared" si="0"/>
        <v>12</v>
      </c>
      <c r="G78" s="34" t="s">
        <v>124</v>
      </c>
      <c r="H78" s="40"/>
    </row>
    <row r="79" spans="2:11" x14ac:dyDescent="0.25">
      <c r="B79" s="41">
        <v>8611101</v>
      </c>
      <c r="C79" s="36">
        <v>8611123</v>
      </c>
      <c r="D79" s="32" t="s">
        <v>93</v>
      </c>
      <c r="E79" t="s">
        <v>93</v>
      </c>
      <c r="F79" s="33">
        <f t="shared" si="0"/>
        <v>23</v>
      </c>
      <c r="G79" s="34" t="s">
        <v>124</v>
      </c>
      <c r="H79" s="40"/>
    </row>
    <row r="80" spans="2:11" x14ac:dyDescent="0.25">
      <c r="B80" s="41">
        <v>8611141</v>
      </c>
      <c r="C80" s="36">
        <v>8611157</v>
      </c>
      <c r="D80" s="32" t="s">
        <v>93</v>
      </c>
      <c r="E80" t="s">
        <v>93</v>
      </c>
      <c r="F80" s="33">
        <f t="shared" si="0"/>
        <v>17</v>
      </c>
      <c r="G80" s="34" t="s">
        <v>124</v>
      </c>
      <c r="H80" s="40"/>
    </row>
    <row r="81" spans="2:8" x14ac:dyDescent="0.25">
      <c r="B81" s="41">
        <v>8611161</v>
      </c>
      <c r="C81" s="36">
        <v>8611161</v>
      </c>
      <c r="D81" s="32" t="s">
        <v>93</v>
      </c>
      <c r="E81" t="s">
        <v>93</v>
      </c>
      <c r="F81" s="33">
        <f t="shared" si="0"/>
        <v>1</v>
      </c>
      <c r="G81" s="34" t="s">
        <v>124</v>
      </c>
      <c r="H81" s="40"/>
    </row>
    <row r="82" spans="2:8" x14ac:dyDescent="0.25">
      <c r="B82" s="41">
        <v>8611182</v>
      </c>
      <c r="C82" s="36">
        <v>8611183</v>
      </c>
      <c r="D82" s="32" t="s">
        <v>93</v>
      </c>
      <c r="E82" t="s">
        <v>93</v>
      </c>
      <c r="F82" s="33">
        <f t="shared" si="0"/>
        <v>2</v>
      </c>
      <c r="G82" s="34" t="s">
        <v>124</v>
      </c>
      <c r="H82" s="40"/>
    </row>
    <row r="83" spans="2:8" x14ac:dyDescent="0.25">
      <c r="B83" s="41">
        <v>8611309</v>
      </c>
      <c r="C83" s="36">
        <v>8611310</v>
      </c>
      <c r="D83" s="32" t="s">
        <v>93</v>
      </c>
      <c r="E83" t="s">
        <v>93</v>
      </c>
      <c r="F83" s="33">
        <f t="shared" si="0"/>
        <v>2</v>
      </c>
      <c r="G83" s="34" t="s">
        <v>124</v>
      </c>
      <c r="H83" s="40"/>
    </row>
    <row r="84" spans="2:8" x14ac:dyDescent="0.25">
      <c r="B84" s="41">
        <v>8611312</v>
      </c>
      <c r="C84" s="36">
        <v>8611312</v>
      </c>
      <c r="D84" s="32" t="s">
        <v>93</v>
      </c>
      <c r="E84" t="s">
        <v>93</v>
      </c>
      <c r="F84" s="33">
        <f t="shared" si="0"/>
        <v>1</v>
      </c>
      <c r="G84" s="34" t="s">
        <v>124</v>
      </c>
      <c r="H84" s="40"/>
    </row>
    <row r="85" spans="2:8" x14ac:dyDescent="0.25">
      <c r="B85" s="41">
        <v>8611404</v>
      </c>
      <c r="C85" s="36">
        <v>8611404</v>
      </c>
      <c r="D85" s="32" t="s">
        <v>93</v>
      </c>
      <c r="E85" t="s">
        <v>93</v>
      </c>
      <c r="F85" s="33">
        <f t="shared" si="0"/>
        <v>1</v>
      </c>
      <c r="G85" s="34" t="s">
        <v>124</v>
      </c>
      <c r="H85" s="40"/>
    </row>
    <row r="86" spans="2:8" x14ac:dyDescent="0.25">
      <c r="B86" s="41">
        <v>8611410</v>
      </c>
      <c r="C86" s="36">
        <v>8611410</v>
      </c>
      <c r="D86" s="32" t="s">
        <v>93</v>
      </c>
      <c r="E86" t="s">
        <v>93</v>
      </c>
      <c r="F86" s="33">
        <f t="shared" si="0"/>
        <v>1</v>
      </c>
      <c r="G86" s="34" t="s">
        <v>124</v>
      </c>
      <c r="H86" s="40"/>
    </row>
    <row r="87" spans="2:8" x14ac:dyDescent="0.25">
      <c r="B87" s="41">
        <v>8611412</v>
      </c>
      <c r="C87" s="36">
        <v>8611412</v>
      </c>
      <c r="D87" s="32" t="s">
        <v>93</v>
      </c>
      <c r="E87" t="s">
        <v>93</v>
      </c>
      <c r="F87" s="33">
        <f t="shared" si="0"/>
        <v>1</v>
      </c>
      <c r="G87" s="34" t="s">
        <v>124</v>
      </c>
      <c r="H87" s="40"/>
    </row>
    <row r="88" spans="2:8" x14ac:dyDescent="0.25">
      <c r="B88" s="41">
        <v>8611414</v>
      </c>
      <c r="C88" s="36">
        <v>8611417</v>
      </c>
      <c r="D88" s="32" t="s">
        <v>93</v>
      </c>
      <c r="E88" t="s">
        <v>93</v>
      </c>
      <c r="F88" s="33">
        <f t="shared" ref="F88:F126" si="1">+C88-B88+1</f>
        <v>4</v>
      </c>
      <c r="G88" s="34" t="s">
        <v>124</v>
      </c>
      <c r="H88" s="40"/>
    </row>
    <row r="89" spans="2:8" x14ac:dyDescent="0.25">
      <c r="B89" s="41">
        <v>8611419</v>
      </c>
      <c r="C89" s="36">
        <v>8611420</v>
      </c>
      <c r="D89" s="32" t="s">
        <v>93</v>
      </c>
      <c r="E89" t="s">
        <v>93</v>
      </c>
      <c r="F89" s="33">
        <f t="shared" si="1"/>
        <v>2</v>
      </c>
      <c r="G89" s="34" t="s">
        <v>124</v>
      </c>
      <c r="H89" s="40"/>
    </row>
    <row r="90" spans="2:8" x14ac:dyDescent="0.25">
      <c r="B90" s="41">
        <v>8611423</v>
      </c>
      <c r="C90" s="36">
        <v>8611423</v>
      </c>
      <c r="D90" s="32" t="s">
        <v>93</v>
      </c>
      <c r="E90" t="s">
        <v>93</v>
      </c>
      <c r="F90" s="33">
        <f t="shared" si="1"/>
        <v>1</v>
      </c>
      <c r="G90" s="34" t="s">
        <v>124</v>
      </c>
      <c r="H90" s="40"/>
    </row>
    <row r="91" spans="2:8" x14ac:dyDescent="0.25">
      <c r="B91" s="41">
        <v>8611428</v>
      </c>
      <c r="C91" s="36">
        <v>8611428</v>
      </c>
      <c r="D91" s="32" t="s">
        <v>93</v>
      </c>
      <c r="E91" t="s">
        <v>93</v>
      </c>
      <c r="F91" s="33">
        <f t="shared" si="1"/>
        <v>1</v>
      </c>
      <c r="G91" s="34" t="s">
        <v>124</v>
      </c>
      <c r="H91" s="40"/>
    </row>
    <row r="92" spans="2:8" x14ac:dyDescent="0.25">
      <c r="B92" s="41">
        <v>8611431</v>
      </c>
      <c r="C92" s="36">
        <v>8611431</v>
      </c>
      <c r="D92" s="32" t="s">
        <v>93</v>
      </c>
      <c r="E92" t="s">
        <v>93</v>
      </c>
      <c r="F92" s="33">
        <f t="shared" si="1"/>
        <v>1</v>
      </c>
      <c r="G92" s="34" t="s">
        <v>124</v>
      </c>
      <c r="H92" s="40"/>
    </row>
    <row r="93" spans="2:8" x14ac:dyDescent="0.25">
      <c r="B93" s="41">
        <v>8611436</v>
      </c>
      <c r="C93" s="36">
        <v>8611437</v>
      </c>
      <c r="D93" s="32" t="s">
        <v>93</v>
      </c>
      <c r="E93" t="s">
        <v>93</v>
      </c>
      <c r="F93" s="33">
        <f t="shared" si="1"/>
        <v>2</v>
      </c>
      <c r="G93" s="34" t="s">
        <v>124</v>
      </c>
      <c r="H93" s="40"/>
    </row>
    <row r="94" spans="2:8" x14ac:dyDescent="0.25">
      <c r="B94" s="41">
        <v>8611642</v>
      </c>
      <c r="C94" s="36">
        <v>8611642</v>
      </c>
      <c r="D94" s="32" t="s">
        <v>93</v>
      </c>
      <c r="E94" t="s">
        <v>93</v>
      </c>
      <c r="F94" s="33">
        <f t="shared" si="1"/>
        <v>1</v>
      </c>
      <c r="G94" s="34" t="s">
        <v>124</v>
      </c>
      <c r="H94" s="40"/>
    </row>
    <row r="95" spans="2:8" x14ac:dyDescent="0.25">
      <c r="B95" s="41">
        <v>8611661</v>
      </c>
      <c r="C95" s="36">
        <v>8611661</v>
      </c>
      <c r="D95" s="32" t="s">
        <v>93</v>
      </c>
      <c r="E95" t="s">
        <v>93</v>
      </c>
      <c r="F95" s="33">
        <f t="shared" si="1"/>
        <v>1</v>
      </c>
      <c r="G95" s="34" t="s">
        <v>124</v>
      </c>
      <c r="H95" s="40"/>
    </row>
    <row r="96" spans="2:8" x14ac:dyDescent="0.25">
      <c r="B96" s="41">
        <v>8611979</v>
      </c>
      <c r="C96" s="36">
        <v>8611980</v>
      </c>
      <c r="D96" s="32" t="s">
        <v>93</v>
      </c>
      <c r="E96" t="s">
        <v>93</v>
      </c>
      <c r="F96" s="33">
        <f t="shared" si="1"/>
        <v>2</v>
      </c>
      <c r="G96" s="34" t="s">
        <v>124</v>
      </c>
      <c r="H96" s="40"/>
    </row>
    <row r="97" spans="2:8" x14ac:dyDescent="0.25">
      <c r="B97" s="41">
        <v>8611989</v>
      </c>
      <c r="C97" s="36">
        <v>8611989</v>
      </c>
      <c r="D97" s="32" t="s">
        <v>93</v>
      </c>
      <c r="E97" t="s">
        <v>93</v>
      </c>
      <c r="F97" s="33">
        <f t="shared" si="1"/>
        <v>1</v>
      </c>
      <c r="G97" s="34" t="s">
        <v>124</v>
      </c>
      <c r="H97" s="40"/>
    </row>
    <row r="98" spans="2:8" x14ac:dyDescent="0.25">
      <c r="B98" s="41">
        <v>8611990</v>
      </c>
      <c r="C98" s="36">
        <v>8611990</v>
      </c>
      <c r="D98" s="32" t="s">
        <v>93</v>
      </c>
      <c r="E98" t="s">
        <v>93</v>
      </c>
      <c r="F98" s="33">
        <f t="shared" si="1"/>
        <v>1</v>
      </c>
      <c r="G98" s="34" t="s">
        <v>124</v>
      </c>
      <c r="H98" s="40"/>
    </row>
    <row r="99" spans="2:8" x14ac:dyDescent="0.25">
      <c r="B99" s="41">
        <v>8612068</v>
      </c>
      <c r="C99" s="36">
        <v>8612070</v>
      </c>
      <c r="D99" s="32" t="s">
        <v>93</v>
      </c>
      <c r="E99" t="s">
        <v>251</v>
      </c>
      <c r="F99" s="33">
        <f t="shared" si="1"/>
        <v>3</v>
      </c>
      <c r="G99" s="34" t="s">
        <v>124</v>
      </c>
      <c r="H99" s="40"/>
    </row>
    <row r="100" spans="2:8" x14ac:dyDescent="0.25">
      <c r="B100" s="41">
        <v>8645033</v>
      </c>
      <c r="C100" s="36">
        <v>8645046</v>
      </c>
      <c r="D100" s="32" t="s">
        <v>138</v>
      </c>
      <c r="E100" t="s">
        <v>138</v>
      </c>
      <c r="F100" s="33">
        <f t="shared" si="1"/>
        <v>14</v>
      </c>
      <c r="G100" s="34" t="s">
        <v>124</v>
      </c>
      <c r="H100" s="40"/>
    </row>
    <row r="101" spans="2:8" x14ac:dyDescent="0.25">
      <c r="B101" s="41">
        <v>8739594</v>
      </c>
      <c r="C101" s="36">
        <v>8740261</v>
      </c>
      <c r="D101" s="32" t="s">
        <v>96</v>
      </c>
      <c r="E101" t="s">
        <v>96</v>
      </c>
      <c r="F101" s="33">
        <f t="shared" si="1"/>
        <v>668</v>
      </c>
      <c r="G101" s="34" t="s">
        <v>124</v>
      </c>
      <c r="H101" s="40"/>
    </row>
    <row r="102" spans="2:8" x14ac:dyDescent="0.25">
      <c r="B102" s="41">
        <v>8752811</v>
      </c>
      <c r="C102" s="36">
        <v>8752842</v>
      </c>
      <c r="D102" s="32" t="s">
        <v>138</v>
      </c>
      <c r="E102" t="s">
        <v>138</v>
      </c>
      <c r="F102" s="33">
        <f t="shared" si="1"/>
        <v>32</v>
      </c>
      <c r="G102" s="34" t="s">
        <v>124</v>
      </c>
      <c r="H102" s="40"/>
    </row>
    <row r="103" spans="2:8" x14ac:dyDescent="0.25">
      <c r="B103" s="41">
        <v>8773261</v>
      </c>
      <c r="C103" s="36">
        <v>8773329</v>
      </c>
      <c r="D103" s="32" t="s">
        <v>140</v>
      </c>
      <c r="E103" t="s">
        <v>140</v>
      </c>
      <c r="F103" s="33">
        <f t="shared" si="1"/>
        <v>69</v>
      </c>
      <c r="G103" s="34" t="s">
        <v>124</v>
      </c>
      <c r="H103" s="40"/>
    </row>
    <row r="104" spans="2:8" x14ac:dyDescent="0.25">
      <c r="B104" s="41">
        <v>8780012</v>
      </c>
      <c r="C104" s="36">
        <v>8780365</v>
      </c>
      <c r="D104" s="32" t="s">
        <v>96</v>
      </c>
      <c r="E104" t="s">
        <v>96</v>
      </c>
      <c r="F104" s="33">
        <f t="shared" si="1"/>
        <v>354</v>
      </c>
      <c r="G104" s="34" t="s">
        <v>124</v>
      </c>
      <c r="H104" s="40"/>
    </row>
    <row r="105" spans="2:8" x14ac:dyDescent="0.25">
      <c r="B105" s="41">
        <v>8808540</v>
      </c>
      <c r="C105" s="36">
        <v>8808850</v>
      </c>
      <c r="D105" s="32" t="s">
        <v>96</v>
      </c>
      <c r="E105" t="s">
        <v>96</v>
      </c>
      <c r="F105" s="33">
        <f t="shared" si="1"/>
        <v>311</v>
      </c>
      <c r="G105" s="34" t="s">
        <v>124</v>
      </c>
      <c r="H105" s="40"/>
    </row>
    <row r="106" spans="2:8" x14ac:dyDescent="0.25">
      <c r="B106" s="41">
        <v>8817115</v>
      </c>
      <c r="C106" s="36">
        <v>8817244</v>
      </c>
      <c r="D106" s="32" t="s">
        <v>131</v>
      </c>
      <c r="E106" t="s">
        <v>131</v>
      </c>
      <c r="F106" s="33">
        <f t="shared" si="1"/>
        <v>130</v>
      </c>
      <c r="G106" s="34" t="s">
        <v>124</v>
      </c>
      <c r="H106" s="40" t="s">
        <v>151</v>
      </c>
    </row>
    <row r="107" spans="2:8" x14ac:dyDescent="0.25">
      <c r="B107" s="41">
        <v>8817556</v>
      </c>
      <c r="C107" s="36">
        <v>8817580</v>
      </c>
      <c r="D107" s="32" t="s">
        <v>138</v>
      </c>
      <c r="E107" t="s">
        <v>138</v>
      </c>
      <c r="F107" s="33">
        <f t="shared" si="1"/>
        <v>25</v>
      </c>
      <c r="G107" s="34" t="s">
        <v>124</v>
      </c>
      <c r="H107" s="40"/>
    </row>
    <row r="108" spans="2:8" x14ac:dyDescent="0.25">
      <c r="B108" s="41">
        <v>8829006</v>
      </c>
      <c r="C108" s="36">
        <v>8829080</v>
      </c>
      <c r="D108" s="32" t="s">
        <v>100</v>
      </c>
      <c r="E108" t="s">
        <v>100</v>
      </c>
      <c r="F108" s="33">
        <f t="shared" si="1"/>
        <v>75</v>
      </c>
      <c r="G108" s="34" t="s">
        <v>124</v>
      </c>
      <c r="H108" s="40"/>
    </row>
    <row r="109" spans="2:8" x14ac:dyDescent="0.25">
      <c r="B109" s="41">
        <v>8859020</v>
      </c>
      <c r="C109" s="36">
        <v>8859307</v>
      </c>
      <c r="D109" s="32" t="s">
        <v>96</v>
      </c>
      <c r="E109" t="s">
        <v>96</v>
      </c>
      <c r="F109" s="33">
        <f t="shared" si="1"/>
        <v>288</v>
      </c>
      <c r="G109" s="34" t="s">
        <v>124</v>
      </c>
      <c r="H109" s="40"/>
    </row>
    <row r="110" spans="2:8" x14ac:dyDescent="0.25">
      <c r="B110" s="41">
        <v>8859643</v>
      </c>
      <c r="C110" s="36">
        <v>8859665</v>
      </c>
      <c r="D110" s="32" t="s">
        <v>138</v>
      </c>
      <c r="E110" t="s">
        <v>138</v>
      </c>
      <c r="F110" s="33">
        <f t="shared" si="1"/>
        <v>23</v>
      </c>
      <c r="G110" s="34" t="s">
        <v>124</v>
      </c>
      <c r="H110" s="40"/>
    </row>
    <row r="111" spans="2:8" x14ac:dyDescent="0.25">
      <c r="B111" s="41">
        <v>8884420</v>
      </c>
      <c r="C111" s="36">
        <v>8884520</v>
      </c>
      <c r="D111" s="32" t="s">
        <v>131</v>
      </c>
      <c r="E111" t="s">
        <v>131</v>
      </c>
      <c r="F111" s="33">
        <f t="shared" si="1"/>
        <v>101</v>
      </c>
      <c r="G111" s="34" t="s">
        <v>124</v>
      </c>
      <c r="H111" s="40"/>
    </row>
    <row r="112" spans="2:8" x14ac:dyDescent="0.25">
      <c r="B112" s="41">
        <v>8903481</v>
      </c>
      <c r="C112" s="36">
        <v>8903576</v>
      </c>
      <c r="D112" s="32" t="s">
        <v>140</v>
      </c>
      <c r="E112" t="s">
        <v>140</v>
      </c>
      <c r="F112" s="33">
        <f t="shared" si="1"/>
        <v>96</v>
      </c>
      <c r="G112" s="34" t="s">
        <v>124</v>
      </c>
      <c r="H112" s="40"/>
    </row>
    <row r="113" spans="2:8" x14ac:dyDescent="0.25">
      <c r="B113" s="41">
        <v>8916144</v>
      </c>
      <c r="C113" s="36">
        <v>8916192</v>
      </c>
      <c r="D113" s="32" t="s">
        <v>102</v>
      </c>
      <c r="E113" t="s">
        <v>102</v>
      </c>
      <c r="F113" s="33">
        <f t="shared" si="1"/>
        <v>49</v>
      </c>
      <c r="G113" s="34" t="s">
        <v>124</v>
      </c>
      <c r="H113" s="40" t="s">
        <v>126</v>
      </c>
    </row>
    <row r="114" spans="2:8" x14ac:dyDescent="0.25">
      <c r="B114" s="41">
        <v>8941544</v>
      </c>
      <c r="C114" s="36">
        <v>8941562</v>
      </c>
      <c r="D114" s="32" t="s">
        <v>138</v>
      </c>
      <c r="E114" t="s">
        <v>138</v>
      </c>
      <c r="F114" s="33">
        <f t="shared" si="1"/>
        <v>19</v>
      </c>
      <c r="G114" s="34" t="s">
        <v>124</v>
      </c>
      <c r="H114" s="40"/>
    </row>
    <row r="115" spans="2:8" x14ac:dyDescent="0.25">
      <c r="B115" s="41">
        <v>8955544</v>
      </c>
      <c r="C115" s="36">
        <v>8955569</v>
      </c>
      <c r="D115" s="32" t="s">
        <v>136</v>
      </c>
      <c r="E115" t="s">
        <v>136</v>
      </c>
      <c r="F115" s="33">
        <f t="shared" si="1"/>
        <v>26</v>
      </c>
      <c r="G115" s="34" t="s">
        <v>124</v>
      </c>
      <c r="H115" s="40"/>
    </row>
    <row r="116" spans="2:8" x14ac:dyDescent="0.25">
      <c r="B116" s="41">
        <v>8955570</v>
      </c>
      <c r="C116" s="36">
        <v>8955699</v>
      </c>
      <c r="D116" s="32" t="s">
        <v>131</v>
      </c>
      <c r="E116" t="s">
        <v>131</v>
      </c>
      <c r="F116" s="33">
        <f t="shared" si="1"/>
        <v>130</v>
      </c>
      <c r="G116" s="34" t="s">
        <v>124</v>
      </c>
      <c r="H116" s="40"/>
    </row>
    <row r="117" spans="2:8" x14ac:dyDescent="0.25">
      <c r="B117" s="41">
        <v>8957041</v>
      </c>
      <c r="C117" s="36">
        <v>8957168</v>
      </c>
      <c r="D117" s="32" t="s">
        <v>131</v>
      </c>
      <c r="E117" t="s">
        <v>131</v>
      </c>
      <c r="F117" s="33">
        <f t="shared" si="1"/>
        <v>128</v>
      </c>
      <c r="G117" s="34" t="s">
        <v>124</v>
      </c>
      <c r="H117" s="40"/>
    </row>
    <row r="118" spans="2:8" x14ac:dyDescent="0.25">
      <c r="B118" s="41">
        <v>8957481</v>
      </c>
      <c r="C118" s="36">
        <v>8957520</v>
      </c>
      <c r="D118" s="32" t="s">
        <v>138</v>
      </c>
      <c r="E118" t="s">
        <v>138</v>
      </c>
      <c r="F118" s="33">
        <f t="shared" si="1"/>
        <v>40</v>
      </c>
      <c r="G118" s="34" t="s">
        <v>124</v>
      </c>
      <c r="H118" s="40"/>
    </row>
    <row r="119" spans="2:8" x14ac:dyDescent="0.25">
      <c r="B119" s="41">
        <v>8973921</v>
      </c>
      <c r="C119" s="36">
        <v>8974391</v>
      </c>
      <c r="D119" s="32" t="s">
        <v>108</v>
      </c>
      <c r="E119" t="s">
        <v>108</v>
      </c>
      <c r="F119" s="33">
        <f t="shared" si="1"/>
        <v>471</v>
      </c>
      <c r="G119" s="34" t="s">
        <v>124</v>
      </c>
      <c r="H119" s="40"/>
    </row>
    <row r="120" spans="2:8" x14ac:dyDescent="0.25">
      <c r="B120" s="41">
        <v>8974392</v>
      </c>
      <c r="C120" s="36">
        <v>8974974</v>
      </c>
      <c r="D120" s="32" t="s">
        <v>102</v>
      </c>
      <c r="E120" t="s">
        <v>102</v>
      </c>
      <c r="F120" s="33">
        <f t="shared" si="1"/>
        <v>583</v>
      </c>
      <c r="G120" s="34" t="s">
        <v>124</v>
      </c>
      <c r="H120" s="40"/>
    </row>
    <row r="121" spans="2:8" x14ac:dyDescent="0.25">
      <c r="B121" s="41">
        <v>8975251</v>
      </c>
      <c r="C121" s="36">
        <v>8975380</v>
      </c>
      <c r="D121" s="32" t="s">
        <v>122</v>
      </c>
      <c r="E121" t="s">
        <v>122</v>
      </c>
      <c r="F121" s="33">
        <f t="shared" si="1"/>
        <v>130</v>
      </c>
      <c r="G121" s="34" t="s">
        <v>124</v>
      </c>
      <c r="H121" s="40" t="s">
        <v>154</v>
      </c>
    </row>
    <row r="122" spans="2:8" x14ac:dyDescent="0.25">
      <c r="B122" s="41">
        <v>8983772</v>
      </c>
      <c r="C122" s="36">
        <v>8984358</v>
      </c>
      <c r="D122" s="32" t="s">
        <v>120</v>
      </c>
      <c r="E122" t="s">
        <v>120</v>
      </c>
      <c r="F122" s="33">
        <f t="shared" si="1"/>
        <v>587</v>
      </c>
      <c r="G122" s="34" t="s">
        <v>124</v>
      </c>
      <c r="H122" s="40" t="s">
        <v>153</v>
      </c>
    </row>
    <row r="123" spans="2:8" x14ac:dyDescent="0.25">
      <c r="B123" s="58">
        <v>8995905</v>
      </c>
      <c r="C123" s="59">
        <v>8995905</v>
      </c>
      <c r="D123" s="32" t="s">
        <v>101</v>
      </c>
      <c r="E123" t="s">
        <v>101</v>
      </c>
      <c r="F123" s="39">
        <f t="shared" si="1"/>
        <v>1</v>
      </c>
      <c r="G123" s="34" t="s">
        <v>124</v>
      </c>
      <c r="H123" s="40"/>
    </row>
    <row r="124" spans="2:8" x14ac:dyDescent="0.25">
      <c r="B124" s="41">
        <v>9003041</v>
      </c>
      <c r="C124" s="36">
        <v>9004269</v>
      </c>
      <c r="D124" s="32" t="s">
        <v>100</v>
      </c>
      <c r="E124" t="s">
        <v>100</v>
      </c>
      <c r="F124" s="39">
        <f t="shared" si="1"/>
        <v>1229</v>
      </c>
      <c r="G124" s="34" t="s">
        <v>124</v>
      </c>
      <c r="H124" s="40" t="s">
        <v>200</v>
      </c>
    </row>
    <row r="125" spans="2:8" x14ac:dyDescent="0.25">
      <c r="B125" s="41">
        <v>9015386</v>
      </c>
      <c r="C125" s="36">
        <v>9016050</v>
      </c>
      <c r="D125" s="32" t="s">
        <v>108</v>
      </c>
      <c r="E125" t="s">
        <v>108</v>
      </c>
      <c r="F125" s="33">
        <f t="shared" si="1"/>
        <v>665</v>
      </c>
      <c r="G125" s="34" t="s">
        <v>124</v>
      </c>
      <c r="H125" s="40" t="s">
        <v>201</v>
      </c>
    </row>
    <row r="126" spans="2:8" x14ac:dyDescent="0.25">
      <c r="B126" s="41">
        <v>9016495</v>
      </c>
      <c r="C126" s="36">
        <v>9016899</v>
      </c>
      <c r="D126" s="32" t="s">
        <v>102</v>
      </c>
      <c r="E126" t="s">
        <v>102</v>
      </c>
      <c r="F126" s="33">
        <f t="shared" si="1"/>
        <v>405</v>
      </c>
      <c r="G126" s="34" t="s">
        <v>124</v>
      </c>
      <c r="H126" s="40"/>
    </row>
    <row r="127" spans="2:8" x14ac:dyDescent="0.25">
      <c r="B127" s="41">
        <v>9022245</v>
      </c>
      <c r="C127" s="36">
        <v>9022260</v>
      </c>
      <c r="D127" s="32" t="s">
        <v>147</v>
      </c>
      <c r="E127" t="s">
        <v>147</v>
      </c>
      <c r="F127" s="33">
        <v>11</v>
      </c>
      <c r="G127" s="34" t="s">
        <v>124</v>
      </c>
      <c r="H127" s="40"/>
    </row>
    <row r="128" spans="2:8" x14ac:dyDescent="0.25">
      <c r="B128" s="41">
        <v>9035321</v>
      </c>
      <c r="C128" s="36">
        <v>9035626</v>
      </c>
      <c r="D128" s="32" t="s">
        <v>122</v>
      </c>
      <c r="E128" t="s">
        <v>122</v>
      </c>
      <c r="F128" s="33">
        <f t="shared" ref="F128:F191" si="2">+C128-B128+1</f>
        <v>306</v>
      </c>
      <c r="G128" s="34" t="s">
        <v>124</v>
      </c>
      <c r="H128" s="40"/>
    </row>
    <row r="129" spans="2:9" x14ac:dyDescent="0.25">
      <c r="B129" s="41">
        <v>9052241</v>
      </c>
      <c r="C129" s="36">
        <v>9053551</v>
      </c>
      <c r="D129" s="32" t="s">
        <v>93</v>
      </c>
      <c r="E129" t="s">
        <v>251</v>
      </c>
      <c r="F129" s="33">
        <f t="shared" si="2"/>
        <v>1311</v>
      </c>
      <c r="G129" s="34" t="s">
        <v>124</v>
      </c>
      <c r="H129" s="40"/>
    </row>
    <row r="130" spans="2:9" x14ac:dyDescent="0.25">
      <c r="B130" s="41">
        <v>9053780</v>
      </c>
      <c r="C130" s="36">
        <v>9053780</v>
      </c>
      <c r="D130" s="32" t="s">
        <v>127</v>
      </c>
      <c r="E130" s="42" t="s">
        <v>127</v>
      </c>
      <c r="F130" s="33">
        <f t="shared" si="2"/>
        <v>1</v>
      </c>
      <c r="G130" s="34" t="s">
        <v>124</v>
      </c>
      <c r="H130" s="40"/>
    </row>
    <row r="131" spans="2:9" x14ac:dyDescent="0.25">
      <c r="B131" s="41">
        <v>9053790</v>
      </c>
      <c r="C131" s="36">
        <v>9053790</v>
      </c>
      <c r="D131" s="32"/>
      <c r="E131" s="42" t="s">
        <v>127</v>
      </c>
      <c r="F131" s="33">
        <f t="shared" si="2"/>
        <v>1</v>
      </c>
      <c r="G131" s="34" t="s">
        <v>124</v>
      </c>
      <c r="H131" s="40"/>
    </row>
    <row r="132" spans="2:9" x14ac:dyDescent="0.25">
      <c r="B132" s="41">
        <v>9053800</v>
      </c>
      <c r="C132" s="36">
        <v>9053800</v>
      </c>
      <c r="D132" s="32"/>
      <c r="E132" s="42" t="s">
        <v>127</v>
      </c>
      <c r="F132" s="33">
        <f t="shared" si="2"/>
        <v>1</v>
      </c>
      <c r="G132" s="34" t="s">
        <v>124</v>
      </c>
      <c r="H132" s="40"/>
    </row>
    <row r="133" spans="2:9" x14ac:dyDescent="0.25">
      <c r="B133" s="41">
        <v>9053830</v>
      </c>
      <c r="C133" s="36">
        <v>9053830</v>
      </c>
      <c r="D133" s="32"/>
      <c r="E133" s="42" t="s">
        <v>127</v>
      </c>
      <c r="F133" s="33">
        <f t="shared" si="2"/>
        <v>1</v>
      </c>
      <c r="G133" s="34" t="s">
        <v>124</v>
      </c>
      <c r="H133" s="40"/>
    </row>
    <row r="134" spans="2:9" x14ac:dyDescent="0.25">
      <c r="B134" s="41">
        <v>9053840</v>
      </c>
      <c r="C134" s="36">
        <v>9053840</v>
      </c>
      <c r="D134" s="32"/>
      <c r="E134" s="42" t="s">
        <v>127</v>
      </c>
      <c r="F134" s="33">
        <f t="shared" si="2"/>
        <v>1</v>
      </c>
      <c r="G134" s="34" t="s">
        <v>124</v>
      </c>
      <c r="H134" s="40"/>
    </row>
    <row r="135" spans="2:9" x14ac:dyDescent="0.25">
      <c r="B135" s="41">
        <v>9053850</v>
      </c>
      <c r="C135" s="36">
        <v>9053850</v>
      </c>
      <c r="D135" s="32"/>
      <c r="E135" s="42" t="s">
        <v>127</v>
      </c>
      <c r="F135" s="33">
        <f t="shared" si="2"/>
        <v>1</v>
      </c>
      <c r="G135" s="34" t="s">
        <v>124</v>
      </c>
      <c r="H135" s="40"/>
    </row>
    <row r="136" spans="2:9" x14ac:dyDescent="0.25">
      <c r="B136" s="41">
        <v>9053930</v>
      </c>
      <c r="C136" s="36">
        <v>9053930</v>
      </c>
      <c r="D136" s="32" t="s">
        <v>127</v>
      </c>
      <c r="E136" s="42" t="s">
        <v>127</v>
      </c>
      <c r="F136" s="33">
        <f t="shared" si="2"/>
        <v>1</v>
      </c>
      <c r="G136" s="34" t="s">
        <v>124</v>
      </c>
      <c r="H136" s="40"/>
    </row>
    <row r="137" spans="2:9" x14ac:dyDescent="0.25">
      <c r="B137" s="41">
        <v>9054558</v>
      </c>
      <c r="C137" s="36">
        <v>9054862</v>
      </c>
      <c r="D137" s="32" t="s">
        <v>96</v>
      </c>
      <c r="E137" t="s">
        <v>96</v>
      </c>
      <c r="F137" s="33">
        <f t="shared" si="2"/>
        <v>305</v>
      </c>
      <c r="G137" s="34" t="s">
        <v>124</v>
      </c>
      <c r="H137" s="40"/>
    </row>
    <row r="138" spans="2:9" x14ac:dyDescent="0.25">
      <c r="B138" s="41">
        <v>9055860</v>
      </c>
      <c r="C138" s="36">
        <v>9055863</v>
      </c>
      <c r="D138" s="42" t="s">
        <v>112</v>
      </c>
      <c r="F138" s="33">
        <f t="shared" si="2"/>
        <v>4</v>
      </c>
      <c r="G138" s="34" t="s">
        <v>124</v>
      </c>
      <c r="H138" s="40"/>
    </row>
    <row r="139" spans="2:9" x14ac:dyDescent="0.25">
      <c r="B139" s="41">
        <v>9060753</v>
      </c>
      <c r="C139" s="36">
        <v>9061308</v>
      </c>
      <c r="D139" s="32" t="s">
        <v>108</v>
      </c>
      <c r="E139" t="s">
        <v>108</v>
      </c>
      <c r="F139" s="39">
        <f t="shared" si="2"/>
        <v>556</v>
      </c>
      <c r="G139" s="34" t="s">
        <v>124</v>
      </c>
      <c r="H139" s="40" t="s">
        <v>203</v>
      </c>
    </row>
    <row r="140" spans="2:9" x14ac:dyDescent="0.25">
      <c r="B140" s="41">
        <v>9071281</v>
      </c>
      <c r="C140" s="36">
        <v>9071676</v>
      </c>
      <c r="D140" s="32" t="s">
        <v>120</v>
      </c>
      <c r="E140" t="s">
        <v>120</v>
      </c>
      <c r="F140" s="33">
        <f t="shared" si="2"/>
        <v>396</v>
      </c>
      <c r="G140" s="34" t="s">
        <v>124</v>
      </c>
      <c r="H140" s="40" t="s">
        <v>205</v>
      </c>
    </row>
    <row r="141" spans="2:9" x14ac:dyDescent="0.25">
      <c r="B141" s="41">
        <v>9071817</v>
      </c>
      <c r="C141" s="36">
        <v>9071817</v>
      </c>
      <c r="D141" s="32" t="s">
        <v>142</v>
      </c>
      <c r="E141" t="s">
        <v>142</v>
      </c>
      <c r="F141" s="39">
        <f t="shared" si="2"/>
        <v>1</v>
      </c>
      <c r="G141" s="34" t="s">
        <v>124</v>
      </c>
      <c r="H141" s="40" t="s">
        <v>156</v>
      </c>
    </row>
    <row r="142" spans="2:9" x14ac:dyDescent="0.25">
      <c r="B142" s="41">
        <v>9086081</v>
      </c>
      <c r="C142" s="36">
        <v>9086664</v>
      </c>
      <c r="D142" s="32" t="s">
        <v>120</v>
      </c>
      <c r="E142" t="s">
        <v>120</v>
      </c>
      <c r="F142" s="39">
        <f t="shared" si="2"/>
        <v>584</v>
      </c>
      <c r="G142" s="34" t="s">
        <v>124</v>
      </c>
      <c r="H142" s="40" t="s">
        <v>237</v>
      </c>
    </row>
    <row r="143" spans="2:9" x14ac:dyDescent="0.25">
      <c r="B143" s="41">
        <v>9086665</v>
      </c>
      <c r="C143" s="36">
        <v>9087047</v>
      </c>
      <c r="D143" s="32" t="s">
        <v>102</v>
      </c>
      <c r="E143" t="s">
        <v>102</v>
      </c>
      <c r="F143" s="39">
        <f t="shared" si="2"/>
        <v>383</v>
      </c>
      <c r="G143" s="34" t="s">
        <v>124</v>
      </c>
      <c r="H143" s="40" t="s">
        <v>206</v>
      </c>
      <c r="I143" s="40"/>
    </row>
    <row r="144" spans="2:9" x14ac:dyDescent="0.25">
      <c r="B144" s="41">
        <v>9087048</v>
      </c>
      <c r="C144" s="36">
        <v>9087185</v>
      </c>
      <c r="D144" s="32" t="s">
        <v>131</v>
      </c>
      <c r="E144" t="s">
        <v>131</v>
      </c>
      <c r="F144" s="33">
        <f t="shared" si="2"/>
        <v>138</v>
      </c>
      <c r="G144" s="34" t="s">
        <v>124</v>
      </c>
      <c r="H144" s="40"/>
    </row>
    <row r="145" spans="2:8" x14ac:dyDescent="0.25">
      <c r="B145" s="41">
        <v>9087291</v>
      </c>
      <c r="C145" s="36">
        <v>9087293</v>
      </c>
      <c r="D145" s="32" t="s">
        <v>143</v>
      </c>
      <c r="E145" s="42" t="s">
        <v>143</v>
      </c>
      <c r="F145" s="39">
        <f t="shared" si="2"/>
        <v>3</v>
      </c>
      <c r="G145" s="34" t="s">
        <v>124</v>
      </c>
      <c r="H145" s="40"/>
    </row>
    <row r="146" spans="2:8" x14ac:dyDescent="0.25">
      <c r="B146" s="41">
        <v>9087337</v>
      </c>
      <c r="C146" s="36">
        <v>9087396</v>
      </c>
      <c r="D146" s="32" t="s">
        <v>142</v>
      </c>
      <c r="E146" t="s">
        <v>142</v>
      </c>
      <c r="F146" s="39">
        <f t="shared" si="2"/>
        <v>60</v>
      </c>
      <c r="G146" s="34" t="s">
        <v>124</v>
      </c>
      <c r="H146" s="40"/>
    </row>
    <row r="147" spans="2:8" x14ac:dyDescent="0.25">
      <c r="B147" s="41">
        <v>9097591</v>
      </c>
      <c r="C147" s="36">
        <v>9098077</v>
      </c>
      <c r="D147" s="32" t="s">
        <v>127</v>
      </c>
      <c r="E147" s="42" t="s">
        <v>127</v>
      </c>
      <c r="F147" s="39">
        <f t="shared" si="2"/>
        <v>487</v>
      </c>
      <c r="G147" s="34" t="s">
        <v>124</v>
      </c>
      <c r="H147" s="40"/>
    </row>
    <row r="148" spans="2:8" x14ac:dyDescent="0.25">
      <c r="B148" s="41">
        <v>9104619</v>
      </c>
      <c r="C148" s="36">
        <v>9104868</v>
      </c>
      <c r="D148" s="32" t="s">
        <v>122</v>
      </c>
      <c r="E148" t="s">
        <v>122</v>
      </c>
      <c r="F148" s="33">
        <f t="shared" si="2"/>
        <v>250</v>
      </c>
      <c r="G148" s="34" t="s">
        <v>124</v>
      </c>
      <c r="H148" s="40"/>
    </row>
    <row r="149" spans="2:8" x14ac:dyDescent="0.25">
      <c r="B149" s="41">
        <v>9105065</v>
      </c>
      <c r="C149" s="36">
        <v>9105083</v>
      </c>
      <c r="D149" s="32" t="s">
        <v>148</v>
      </c>
      <c r="E149" t="s">
        <v>148</v>
      </c>
      <c r="F149" s="39">
        <f t="shared" si="2"/>
        <v>19</v>
      </c>
      <c r="G149" s="34" t="s">
        <v>124</v>
      </c>
      <c r="H149" s="40"/>
    </row>
    <row r="150" spans="2:8" x14ac:dyDescent="0.25">
      <c r="B150" s="41">
        <v>9110481</v>
      </c>
      <c r="C150" s="36">
        <v>9110500</v>
      </c>
      <c r="D150" s="32" t="s">
        <v>144</v>
      </c>
      <c r="E150" t="s">
        <v>144</v>
      </c>
      <c r="F150" s="39">
        <f t="shared" si="2"/>
        <v>20</v>
      </c>
      <c r="G150" s="34" t="s">
        <v>124</v>
      </c>
      <c r="H150" s="40"/>
    </row>
    <row r="151" spans="2:8" x14ac:dyDescent="0.25">
      <c r="B151" s="41">
        <v>9110502</v>
      </c>
      <c r="C151" s="36">
        <v>9110538</v>
      </c>
      <c r="D151" s="32" t="s">
        <v>144</v>
      </c>
      <c r="E151" t="s">
        <v>144</v>
      </c>
      <c r="F151" s="39">
        <f t="shared" si="2"/>
        <v>37</v>
      </c>
      <c r="G151" s="34" t="s">
        <v>124</v>
      </c>
      <c r="H151" s="40"/>
    </row>
    <row r="152" spans="2:8" x14ac:dyDescent="0.25">
      <c r="B152" s="41">
        <v>9110539</v>
      </c>
      <c r="C152" s="36">
        <v>9110591</v>
      </c>
      <c r="D152" s="32" t="s">
        <v>143</v>
      </c>
      <c r="E152" s="42" t="s">
        <v>143</v>
      </c>
      <c r="F152" s="39">
        <f t="shared" si="2"/>
        <v>53</v>
      </c>
      <c r="G152" s="34" t="s">
        <v>124</v>
      </c>
      <c r="H152" s="40"/>
    </row>
    <row r="153" spans="2:8" x14ac:dyDescent="0.25">
      <c r="B153" s="41">
        <v>9116682</v>
      </c>
      <c r="C153" s="36">
        <v>9117220</v>
      </c>
      <c r="D153" s="32" t="s">
        <v>196</v>
      </c>
      <c r="E153" t="s">
        <v>196</v>
      </c>
      <c r="F153" s="39">
        <f t="shared" si="2"/>
        <v>539</v>
      </c>
      <c r="G153" s="34" t="s">
        <v>124</v>
      </c>
      <c r="H153" s="40" t="s">
        <v>155</v>
      </c>
    </row>
    <row r="154" spans="2:8" x14ac:dyDescent="0.25">
      <c r="B154" s="41">
        <v>9118041</v>
      </c>
      <c r="C154" s="36">
        <v>9118354</v>
      </c>
      <c r="D154" s="32" t="s">
        <v>122</v>
      </c>
      <c r="E154" t="s">
        <v>122</v>
      </c>
      <c r="F154" s="39">
        <f t="shared" si="2"/>
        <v>314</v>
      </c>
      <c r="G154" s="34" t="s">
        <v>124</v>
      </c>
      <c r="H154" s="40" t="s">
        <v>208</v>
      </c>
    </row>
    <row r="155" spans="2:8" x14ac:dyDescent="0.25">
      <c r="B155" s="41">
        <v>9119681</v>
      </c>
      <c r="C155" s="36">
        <v>9120199</v>
      </c>
      <c r="D155" s="32" t="s">
        <v>102</v>
      </c>
      <c r="E155" t="s">
        <v>102</v>
      </c>
      <c r="F155" s="39">
        <f t="shared" si="2"/>
        <v>519</v>
      </c>
      <c r="G155" s="34" t="s">
        <v>124</v>
      </c>
      <c r="H155" s="40" t="s">
        <v>236</v>
      </c>
    </row>
    <row r="156" spans="2:8" x14ac:dyDescent="0.25">
      <c r="B156" s="41">
        <v>9120200</v>
      </c>
      <c r="C156" s="36">
        <v>9122904</v>
      </c>
      <c r="D156" s="32" t="s">
        <v>93</v>
      </c>
      <c r="E156" t="s">
        <v>251</v>
      </c>
      <c r="F156" s="39">
        <f t="shared" si="2"/>
        <v>2705</v>
      </c>
      <c r="G156" s="34" t="s">
        <v>124</v>
      </c>
      <c r="H156" s="40"/>
    </row>
    <row r="157" spans="2:8" x14ac:dyDescent="0.25">
      <c r="B157" s="41">
        <v>9139887</v>
      </c>
      <c r="C157" s="36">
        <v>9140080</v>
      </c>
      <c r="D157" s="42" t="s">
        <v>118</v>
      </c>
      <c r="F157" s="33">
        <f t="shared" si="2"/>
        <v>194</v>
      </c>
      <c r="G157" s="34" t="s">
        <v>124</v>
      </c>
      <c r="H157" s="40" t="s">
        <v>158</v>
      </c>
    </row>
    <row r="158" spans="2:8" x14ac:dyDescent="0.25">
      <c r="B158" s="41">
        <v>9148721</v>
      </c>
      <c r="C158" s="36">
        <v>9149922</v>
      </c>
      <c r="D158" s="32" t="s">
        <v>127</v>
      </c>
      <c r="E158" s="42" t="s">
        <v>127</v>
      </c>
      <c r="F158" s="39">
        <f t="shared" si="2"/>
        <v>1202</v>
      </c>
      <c r="G158" s="34" t="s">
        <v>124</v>
      </c>
      <c r="H158" s="40" t="s">
        <v>237</v>
      </c>
    </row>
    <row r="159" spans="2:8" x14ac:dyDescent="0.25">
      <c r="B159" s="41">
        <v>9149923</v>
      </c>
      <c r="C159" s="36">
        <v>9150798</v>
      </c>
      <c r="E159" t="s">
        <v>108</v>
      </c>
      <c r="F159" s="39">
        <f t="shared" si="2"/>
        <v>876</v>
      </c>
      <c r="G159" s="34" t="s">
        <v>124</v>
      </c>
      <c r="H159" s="40" t="s">
        <v>237</v>
      </c>
    </row>
    <row r="160" spans="2:8" x14ac:dyDescent="0.25">
      <c r="B160" s="41">
        <v>9150799</v>
      </c>
      <c r="C160" s="36">
        <v>9151317</v>
      </c>
      <c r="D160" s="32" t="s">
        <v>120</v>
      </c>
      <c r="E160" t="s">
        <v>120</v>
      </c>
      <c r="F160" s="39">
        <f t="shared" si="2"/>
        <v>519</v>
      </c>
      <c r="G160" s="34" t="s">
        <v>124</v>
      </c>
      <c r="H160" s="40" t="s">
        <v>237</v>
      </c>
    </row>
    <row r="161" spans="2:8" x14ac:dyDescent="0.25">
      <c r="B161" s="41">
        <v>9151318</v>
      </c>
      <c r="C161" s="36">
        <v>9151506</v>
      </c>
      <c r="D161" s="32" t="s">
        <v>148</v>
      </c>
      <c r="E161" t="s">
        <v>148</v>
      </c>
      <c r="F161" s="39">
        <f t="shared" si="2"/>
        <v>189</v>
      </c>
      <c r="G161" s="34" t="s">
        <v>124</v>
      </c>
      <c r="H161" s="40" t="s">
        <v>209</v>
      </c>
    </row>
    <row r="162" spans="2:8" x14ac:dyDescent="0.25">
      <c r="B162" s="41">
        <v>9151507</v>
      </c>
      <c r="C162" s="36">
        <v>9151634</v>
      </c>
      <c r="D162" s="32" t="s">
        <v>142</v>
      </c>
      <c r="E162" t="s">
        <v>142</v>
      </c>
      <c r="F162" s="39">
        <f t="shared" si="2"/>
        <v>128</v>
      </c>
      <c r="G162" s="34" t="s">
        <v>124</v>
      </c>
      <c r="H162" s="40" t="s">
        <v>238</v>
      </c>
    </row>
    <row r="163" spans="2:8" x14ac:dyDescent="0.25">
      <c r="B163" s="41">
        <v>9151635</v>
      </c>
      <c r="C163" s="36">
        <v>9151724</v>
      </c>
      <c r="D163" s="32" t="s">
        <v>196</v>
      </c>
      <c r="E163" t="s">
        <v>196</v>
      </c>
      <c r="F163" s="39">
        <f t="shared" si="2"/>
        <v>90</v>
      </c>
      <c r="G163" s="34" t="s">
        <v>124</v>
      </c>
      <c r="H163" s="40"/>
    </row>
    <row r="164" spans="2:8" x14ac:dyDescent="0.25">
      <c r="B164" s="41">
        <v>9160481</v>
      </c>
      <c r="C164" s="36">
        <v>9161849</v>
      </c>
      <c r="E164" t="s">
        <v>100</v>
      </c>
      <c r="F164" s="39">
        <f t="shared" si="2"/>
        <v>1369</v>
      </c>
      <c r="G164" s="34" t="s">
        <v>124</v>
      </c>
      <c r="H164" s="40" t="s">
        <v>237</v>
      </c>
    </row>
    <row r="165" spans="2:8" x14ac:dyDescent="0.25">
      <c r="B165" s="41">
        <v>9163333</v>
      </c>
      <c r="C165" s="36">
        <v>9163680</v>
      </c>
      <c r="D165" s="42" t="s">
        <v>128</v>
      </c>
      <c r="F165" s="33">
        <f t="shared" si="2"/>
        <v>348</v>
      </c>
      <c r="G165" s="34" t="s">
        <v>124</v>
      </c>
      <c r="H165" s="40" t="s">
        <v>159</v>
      </c>
    </row>
    <row r="166" spans="2:8" x14ac:dyDescent="0.25">
      <c r="B166" s="41">
        <v>9176204</v>
      </c>
      <c r="C166" s="36">
        <v>9176204</v>
      </c>
      <c r="D166" s="42" t="s">
        <v>112</v>
      </c>
      <c r="F166" s="33">
        <f t="shared" si="2"/>
        <v>1</v>
      </c>
      <c r="G166" s="34" t="s">
        <v>124</v>
      </c>
      <c r="H166" s="40"/>
    </row>
    <row r="167" spans="2:8" x14ac:dyDescent="0.25">
      <c r="B167" s="41">
        <v>9176231</v>
      </c>
      <c r="C167" s="36">
        <v>9176231</v>
      </c>
      <c r="D167" s="42" t="s">
        <v>112</v>
      </c>
      <c r="F167" s="33">
        <f t="shared" si="2"/>
        <v>1</v>
      </c>
      <c r="G167" s="34" t="s">
        <v>124</v>
      </c>
      <c r="H167" s="40"/>
    </row>
    <row r="168" spans="2:8" x14ac:dyDescent="0.25">
      <c r="B168" s="41">
        <v>9176239</v>
      </c>
      <c r="C168" s="36">
        <v>9176239</v>
      </c>
      <c r="D168" s="42" t="s">
        <v>112</v>
      </c>
      <c r="F168" s="33">
        <f t="shared" si="2"/>
        <v>1</v>
      </c>
      <c r="G168" s="34" t="s">
        <v>124</v>
      </c>
      <c r="H168" s="40"/>
    </row>
    <row r="169" spans="2:8" x14ac:dyDescent="0.25">
      <c r="B169" s="41">
        <v>9176347</v>
      </c>
      <c r="C169" s="36">
        <v>9176347</v>
      </c>
      <c r="D169" s="42" t="s">
        <v>112</v>
      </c>
      <c r="F169" s="33">
        <f t="shared" si="2"/>
        <v>1</v>
      </c>
      <c r="G169" s="34" t="s">
        <v>124</v>
      </c>
      <c r="H169" s="40"/>
    </row>
    <row r="170" spans="2:8" x14ac:dyDescent="0.25">
      <c r="B170" s="41">
        <v>9176422</v>
      </c>
      <c r="C170" s="36">
        <v>9176424</v>
      </c>
      <c r="D170" s="42" t="s">
        <v>112</v>
      </c>
      <c r="F170" s="33">
        <f t="shared" si="2"/>
        <v>3</v>
      </c>
      <c r="G170" s="34" t="s">
        <v>124</v>
      </c>
      <c r="H170" s="40"/>
    </row>
    <row r="171" spans="2:8" x14ac:dyDescent="0.25">
      <c r="B171" s="41">
        <v>9176540</v>
      </c>
      <c r="C171" s="36">
        <v>9176540</v>
      </c>
      <c r="D171" s="42" t="s">
        <v>112</v>
      </c>
      <c r="F171" s="33">
        <f t="shared" si="2"/>
        <v>1</v>
      </c>
      <c r="G171" s="34" t="s">
        <v>124</v>
      </c>
      <c r="H171" s="40"/>
    </row>
    <row r="172" spans="2:8" x14ac:dyDescent="0.25">
      <c r="B172" s="41">
        <v>9176561</v>
      </c>
      <c r="C172" s="36">
        <v>9177480</v>
      </c>
      <c r="D172" s="42" t="s">
        <v>112</v>
      </c>
      <c r="F172" s="33">
        <f t="shared" si="2"/>
        <v>920</v>
      </c>
      <c r="G172" s="34" t="s">
        <v>124</v>
      </c>
      <c r="H172" s="40"/>
    </row>
    <row r="173" spans="2:8" x14ac:dyDescent="0.25">
      <c r="B173" s="41">
        <v>9177481</v>
      </c>
      <c r="C173" s="36">
        <v>9177795</v>
      </c>
      <c r="D173" s="32" t="s">
        <v>196</v>
      </c>
      <c r="E173" t="s">
        <v>196</v>
      </c>
      <c r="F173" s="39">
        <f t="shared" si="2"/>
        <v>315</v>
      </c>
      <c r="G173" s="34" t="s">
        <v>124</v>
      </c>
      <c r="H173" s="40"/>
    </row>
    <row r="174" spans="2:8" x14ac:dyDescent="0.25">
      <c r="B174" s="41">
        <v>9177796</v>
      </c>
      <c r="C174" s="36">
        <v>9177829</v>
      </c>
      <c r="D174" s="32" t="s">
        <v>131</v>
      </c>
      <c r="E174" t="s">
        <v>131</v>
      </c>
      <c r="F174" s="39">
        <f t="shared" si="2"/>
        <v>34</v>
      </c>
      <c r="G174" s="34" t="s">
        <v>124</v>
      </c>
      <c r="H174" s="40"/>
    </row>
    <row r="175" spans="2:8" x14ac:dyDescent="0.25">
      <c r="B175" s="41">
        <v>9180675</v>
      </c>
      <c r="C175" s="36">
        <v>9181440</v>
      </c>
      <c r="D175" s="42" t="s">
        <v>132</v>
      </c>
      <c r="F175" s="33">
        <f t="shared" si="2"/>
        <v>766</v>
      </c>
      <c r="G175" s="34" t="s">
        <v>124</v>
      </c>
      <c r="H175" s="40" t="s">
        <v>151</v>
      </c>
    </row>
    <row r="176" spans="2:8" x14ac:dyDescent="0.25">
      <c r="B176" s="41">
        <v>9182089</v>
      </c>
      <c r="C176" s="36">
        <v>9182640</v>
      </c>
      <c r="D176" s="42" t="s">
        <v>137</v>
      </c>
      <c r="F176" s="33">
        <f t="shared" si="2"/>
        <v>552</v>
      </c>
      <c r="G176" s="34" t="s">
        <v>124</v>
      </c>
      <c r="H176" s="40" t="s">
        <v>158</v>
      </c>
    </row>
    <row r="177" spans="2:8" x14ac:dyDescent="0.25">
      <c r="B177" s="41">
        <v>9187625</v>
      </c>
      <c r="C177" s="36">
        <v>9188640</v>
      </c>
      <c r="D177" s="42" t="s">
        <v>125</v>
      </c>
      <c r="F177" s="33">
        <f t="shared" si="2"/>
        <v>1016</v>
      </c>
      <c r="G177" s="34" t="s">
        <v>124</v>
      </c>
      <c r="H177" s="40"/>
    </row>
    <row r="178" spans="2:8" x14ac:dyDescent="0.25">
      <c r="B178" s="41">
        <v>9188641</v>
      </c>
      <c r="C178" s="36">
        <v>9188710</v>
      </c>
      <c r="D178" s="32" t="s">
        <v>143</v>
      </c>
      <c r="E178" s="42" t="s">
        <v>143</v>
      </c>
      <c r="F178" s="39">
        <f t="shared" si="2"/>
        <v>70</v>
      </c>
      <c r="G178" s="34" t="s">
        <v>124</v>
      </c>
      <c r="H178" s="40"/>
    </row>
    <row r="179" spans="2:8" x14ac:dyDescent="0.25">
      <c r="B179" s="41">
        <v>9189357</v>
      </c>
      <c r="C179" s="36">
        <v>9189920</v>
      </c>
      <c r="D179" s="42" t="s">
        <v>134</v>
      </c>
      <c r="F179" s="33">
        <f t="shared" si="2"/>
        <v>564</v>
      </c>
      <c r="G179" s="34" t="s">
        <v>124</v>
      </c>
      <c r="H179" s="40" t="s">
        <v>160</v>
      </c>
    </row>
    <row r="180" spans="2:8" x14ac:dyDescent="0.25">
      <c r="B180" s="41">
        <v>9191148</v>
      </c>
      <c r="C180" s="36">
        <v>9191920</v>
      </c>
      <c r="D180" s="42" t="s">
        <v>104</v>
      </c>
      <c r="F180" s="33">
        <f t="shared" si="2"/>
        <v>773</v>
      </c>
      <c r="G180" s="34" t="s">
        <v>124</v>
      </c>
      <c r="H180" s="40"/>
    </row>
    <row r="181" spans="2:8" x14ac:dyDescent="0.25">
      <c r="B181" s="41">
        <v>9192606</v>
      </c>
      <c r="C181" s="36">
        <v>9193520</v>
      </c>
      <c r="D181" s="42" t="s">
        <v>114</v>
      </c>
      <c r="F181" s="33">
        <f t="shared" si="2"/>
        <v>915</v>
      </c>
      <c r="G181" s="34" t="s">
        <v>124</v>
      </c>
      <c r="H181" s="40" t="s">
        <v>160</v>
      </c>
    </row>
    <row r="182" spans="2:8" x14ac:dyDescent="0.25">
      <c r="B182" s="41">
        <v>9200811</v>
      </c>
      <c r="C182" s="36">
        <v>9202602</v>
      </c>
      <c r="D182" s="32" t="s">
        <v>130</v>
      </c>
      <c r="E182" t="s">
        <v>130</v>
      </c>
      <c r="F182" s="39">
        <f t="shared" si="2"/>
        <v>1792</v>
      </c>
      <c r="G182" s="34" t="s">
        <v>124</v>
      </c>
      <c r="H182" s="40"/>
    </row>
    <row r="183" spans="2:8" x14ac:dyDescent="0.25">
      <c r="B183" s="41">
        <v>9202603</v>
      </c>
      <c r="C183" s="36">
        <v>9202960</v>
      </c>
      <c r="E183" t="s">
        <v>122</v>
      </c>
      <c r="F183" s="39">
        <f t="shared" si="2"/>
        <v>358</v>
      </c>
      <c r="G183" s="34" t="s">
        <v>124</v>
      </c>
      <c r="H183" s="40"/>
    </row>
    <row r="184" spans="2:8" x14ac:dyDescent="0.25">
      <c r="B184" s="41">
        <v>9203478</v>
      </c>
      <c r="C184" s="36">
        <v>9205000</v>
      </c>
      <c r="D184" s="42" t="s">
        <v>116</v>
      </c>
      <c r="F184" s="33">
        <f t="shared" si="2"/>
        <v>1523</v>
      </c>
      <c r="G184" s="34" t="s">
        <v>124</v>
      </c>
      <c r="H184" s="40" t="s">
        <v>161</v>
      </c>
    </row>
    <row r="185" spans="2:8" x14ac:dyDescent="0.25">
      <c r="B185" s="41">
        <v>9205861</v>
      </c>
      <c r="C185" s="36">
        <v>9207000</v>
      </c>
      <c r="D185" s="42" t="s">
        <v>133</v>
      </c>
      <c r="F185" s="33">
        <f t="shared" si="2"/>
        <v>1140</v>
      </c>
      <c r="G185" s="34" t="s">
        <v>124</v>
      </c>
      <c r="H185" s="40" t="s">
        <v>156</v>
      </c>
    </row>
    <row r="186" spans="2:8" x14ac:dyDescent="0.25">
      <c r="B186" s="36">
        <v>9210526</v>
      </c>
      <c r="C186" s="36">
        <v>9212040</v>
      </c>
      <c r="D186" s="42" t="s">
        <v>129</v>
      </c>
      <c r="F186" s="33">
        <f t="shared" si="2"/>
        <v>1515</v>
      </c>
      <c r="G186" s="34" t="s">
        <v>124</v>
      </c>
      <c r="H186" s="40"/>
    </row>
    <row r="187" spans="2:8" x14ac:dyDescent="0.25">
      <c r="B187" s="36">
        <v>9214913</v>
      </c>
      <c r="C187" s="36">
        <v>9216120</v>
      </c>
      <c r="D187" s="42" t="s">
        <v>118</v>
      </c>
      <c r="F187" s="33">
        <f t="shared" si="2"/>
        <v>1208</v>
      </c>
      <c r="G187" s="34" t="s">
        <v>124</v>
      </c>
      <c r="H187" s="40"/>
    </row>
    <row r="188" spans="2:8" x14ac:dyDescent="0.25">
      <c r="B188" s="41">
        <v>9216885</v>
      </c>
      <c r="C188" s="36">
        <v>9217760</v>
      </c>
      <c r="D188" s="42" t="s">
        <v>110</v>
      </c>
      <c r="F188" s="33">
        <f t="shared" si="2"/>
        <v>876</v>
      </c>
      <c r="G188" s="34" t="s">
        <v>124</v>
      </c>
      <c r="H188" s="40"/>
    </row>
    <row r="189" spans="2:8" x14ac:dyDescent="0.25">
      <c r="B189" s="41">
        <v>9218142</v>
      </c>
      <c r="C189" s="36">
        <v>9219400</v>
      </c>
      <c r="D189" s="42" t="s">
        <v>106</v>
      </c>
      <c r="F189" s="33">
        <f t="shared" si="2"/>
        <v>1259</v>
      </c>
      <c r="G189" s="34" t="s">
        <v>124</v>
      </c>
      <c r="H189" s="40"/>
    </row>
    <row r="190" spans="2:8" x14ac:dyDescent="0.25">
      <c r="B190" s="41">
        <v>9219816</v>
      </c>
      <c r="C190" s="36">
        <v>9221400</v>
      </c>
      <c r="D190" s="42" t="s">
        <v>98</v>
      </c>
      <c r="F190" s="33">
        <f t="shared" si="2"/>
        <v>1585</v>
      </c>
      <c r="G190" s="34" t="s">
        <v>124</v>
      </c>
      <c r="H190" s="40"/>
    </row>
    <row r="191" spans="2:8" x14ac:dyDescent="0.25">
      <c r="B191" s="41">
        <v>9221401</v>
      </c>
      <c r="C191" s="36">
        <v>9222920</v>
      </c>
      <c r="D191" s="42" t="s">
        <v>128</v>
      </c>
      <c r="F191" s="33">
        <f t="shared" si="2"/>
        <v>1520</v>
      </c>
      <c r="G191" s="34" t="s">
        <v>124</v>
      </c>
      <c r="H191" s="40"/>
    </row>
    <row r="192" spans="2:8" x14ac:dyDescent="0.25">
      <c r="B192" s="41">
        <v>9222921</v>
      </c>
      <c r="C192" s="36">
        <v>9223180</v>
      </c>
      <c r="D192" s="36"/>
      <c r="E192" t="s">
        <v>196</v>
      </c>
      <c r="F192" s="33">
        <f t="shared" ref="F192:F207" si="3">+C192-B192+1</f>
        <v>260</v>
      </c>
      <c r="G192" s="34" t="s">
        <v>124</v>
      </c>
      <c r="H192" s="40" t="s">
        <v>252</v>
      </c>
    </row>
    <row r="193" spans="2:8" x14ac:dyDescent="0.25">
      <c r="B193" s="41">
        <v>9223181</v>
      </c>
      <c r="C193" s="36">
        <v>9223194</v>
      </c>
      <c r="D193" s="36"/>
      <c r="E193" t="s">
        <v>109</v>
      </c>
      <c r="F193" s="33">
        <f t="shared" si="3"/>
        <v>14</v>
      </c>
      <c r="G193" s="34" t="s">
        <v>124</v>
      </c>
      <c r="H193" s="40" t="s">
        <v>252</v>
      </c>
    </row>
    <row r="194" spans="2:8" x14ac:dyDescent="0.25">
      <c r="B194" s="41">
        <v>9223195</v>
      </c>
      <c r="C194" s="36">
        <v>9223215</v>
      </c>
      <c r="D194" s="36"/>
      <c r="E194" t="s">
        <v>253</v>
      </c>
      <c r="F194" s="33">
        <f t="shared" si="3"/>
        <v>21</v>
      </c>
      <c r="G194" s="34" t="s">
        <v>124</v>
      </c>
      <c r="H194" s="40" t="s">
        <v>252</v>
      </c>
    </row>
    <row r="195" spans="2:8" x14ac:dyDescent="0.25">
      <c r="B195" s="41">
        <v>9223216</v>
      </c>
      <c r="C195" s="36">
        <v>9223656</v>
      </c>
      <c r="D195" s="36"/>
      <c r="E195" t="s">
        <v>127</v>
      </c>
      <c r="F195" s="33">
        <f t="shared" si="3"/>
        <v>441</v>
      </c>
      <c r="G195" s="34" t="s">
        <v>124</v>
      </c>
      <c r="H195" s="40" t="s">
        <v>252</v>
      </c>
    </row>
    <row r="196" spans="2:8" x14ac:dyDescent="0.25">
      <c r="B196" s="41">
        <v>9223657</v>
      </c>
      <c r="C196" s="36">
        <v>9223952</v>
      </c>
      <c r="D196" s="36"/>
      <c r="E196" t="s">
        <v>100</v>
      </c>
      <c r="F196" s="33">
        <f t="shared" si="3"/>
        <v>296</v>
      </c>
      <c r="G196" s="34" t="s">
        <v>124</v>
      </c>
      <c r="H196" s="40" t="s">
        <v>252</v>
      </c>
    </row>
    <row r="197" spans="2:8" x14ac:dyDescent="0.25">
      <c r="B197" s="41">
        <v>9223953</v>
      </c>
      <c r="C197" s="36">
        <v>9224100</v>
      </c>
      <c r="D197" s="36"/>
      <c r="E197" t="s">
        <v>142</v>
      </c>
      <c r="F197" s="33">
        <f t="shared" si="3"/>
        <v>148</v>
      </c>
      <c r="G197" s="34" t="s">
        <v>124</v>
      </c>
      <c r="H197" s="40" t="s">
        <v>252</v>
      </c>
    </row>
    <row r="198" spans="2:8" x14ac:dyDescent="0.25">
      <c r="B198" s="41">
        <v>9224101</v>
      </c>
      <c r="C198" s="36">
        <v>9224218</v>
      </c>
      <c r="D198" s="32"/>
      <c r="E198" t="s">
        <v>139</v>
      </c>
      <c r="F198" s="33">
        <f t="shared" si="3"/>
        <v>118</v>
      </c>
      <c r="G198" s="34" t="s">
        <v>124</v>
      </c>
      <c r="H198" s="40" t="s">
        <v>252</v>
      </c>
    </row>
    <row r="199" spans="2:8" x14ac:dyDescent="0.25">
      <c r="B199" s="41">
        <v>9224219</v>
      </c>
      <c r="C199" s="36">
        <v>9323000</v>
      </c>
      <c r="D199" s="42" t="s">
        <v>91</v>
      </c>
      <c r="F199" s="33">
        <f t="shared" si="3"/>
        <v>98782</v>
      </c>
      <c r="G199" s="34" t="s">
        <v>124</v>
      </c>
      <c r="H199" s="40"/>
    </row>
    <row r="200" spans="2:8" x14ac:dyDescent="0.25">
      <c r="B200" s="41">
        <v>9323001</v>
      </c>
      <c r="C200" s="36">
        <v>9395000</v>
      </c>
      <c r="D200" s="42" t="s">
        <v>195</v>
      </c>
      <c r="F200" s="33">
        <f t="shared" si="3"/>
        <v>72000</v>
      </c>
      <c r="G200" s="34" t="s">
        <v>124</v>
      </c>
      <c r="H200" s="40"/>
    </row>
    <row r="201" spans="2:8" x14ac:dyDescent="0.25">
      <c r="B201" s="41">
        <v>9395001</v>
      </c>
      <c r="C201" s="36">
        <v>9399944</v>
      </c>
      <c r="D201" s="42" t="s">
        <v>91</v>
      </c>
      <c r="F201" s="33">
        <f t="shared" si="3"/>
        <v>4944</v>
      </c>
      <c r="G201" s="34" t="s">
        <v>124</v>
      </c>
      <c r="H201" s="40"/>
    </row>
    <row r="202" spans="2:8" x14ac:dyDescent="0.25">
      <c r="B202" s="41">
        <v>9399945</v>
      </c>
      <c r="C202" s="36">
        <v>9781400</v>
      </c>
      <c r="D202" s="42" t="s">
        <v>89</v>
      </c>
      <c r="F202" s="33">
        <f t="shared" si="3"/>
        <v>381456</v>
      </c>
      <c r="G202" s="34" t="s">
        <v>124</v>
      </c>
      <c r="H202" s="40"/>
    </row>
    <row r="203" spans="2:8" ht="30" x14ac:dyDescent="0.25">
      <c r="B203" s="61">
        <v>9781401</v>
      </c>
      <c r="C203" s="62">
        <v>10149944</v>
      </c>
      <c r="D203" s="63" t="s">
        <v>234</v>
      </c>
      <c r="E203" s="63"/>
      <c r="F203" s="64">
        <f t="shared" si="3"/>
        <v>368544</v>
      </c>
      <c r="G203" s="65" t="s">
        <v>124</v>
      </c>
      <c r="H203" s="66" t="s">
        <v>240</v>
      </c>
    </row>
    <row r="204" spans="2:8" x14ac:dyDescent="0.25">
      <c r="B204" s="46" t="s">
        <v>165</v>
      </c>
      <c r="C204" s="47" t="s">
        <v>166</v>
      </c>
      <c r="D204" t="s">
        <v>91</v>
      </c>
      <c r="F204" s="33">
        <f t="shared" si="3"/>
        <v>3</v>
      </c>
      <c r="G204" s="34" t="s">
        <v>167</v>
      </c>
      <c r="H204" s="40"/>
    </row>
    <row r="205" spans="2:8" x14ac:dyDescent="0.25">
      <c r="B205" s="46" t="s">
        <v>168</v>
      </c>
      <c r="C205" s="47" t="s">
        <v>169</v>
      </c>
      <c r="D205" t="s">
        <v>91</v>
      </c>
      <c r="F205" s="33">
        <f t="shared" si="3"/>
        <v>9</v>
      </c>
      <c r="G205" s="34" t="s">
        <v>167</v>
      </c>
      <c r="H205" s="40"/>
    </row>
    <row r="206" spans="2:8" x14ac:dyDescent="0.25">
      <c r="B206" s="46" t="s">
        <v>170</v>
      </c>
      <c r="C206" s="47" t="s">
        <v>171</v>
      </c>
      <c r="D206" t="s">
        <v>91</v>
      </c>
      <c r="F206" s="33">
        <f t="shared" si="3"/>
        <v>60</v>
      </c>
      <c r="G206" s="34" t="s">
        <v>167</v>
      </c>
      <c r="H206" s="40"/>
    </row>
    <row r="207" spans="2:8" x14ac:dyDescent="0.25">
      <c r="B207" s="46" t="s">
        <v>241</v>
      </c>
      <c r="C207" s="47" t="s">
        <v>173</v>
      </c>
      <c r="D207" t="s">
        <v>91</v>
      </c>
      <c r="F207" s="33">
        <f t="shared" si="3"/>
        <v>1300</v>
      </c>
      <c r="G207" s="34" t="s">
        <v>174</v>
      </c>
      <c r="H207" s="40"/>
    </row>
    <row r="208" spans="2:8" x14ac:dyDescent="0.25">
      <c r="B208" s="46" t="s">
        <v>175</v>
      </c>
      <c r="C208" s="47" t="s">
        <v>173</v>
      </c>
      <c r="D208" t="s">
        <v>91</v>
      </c>
      <c r="F208" s="33">
        <v>200</v>
      </c>
      <c r="G208" s="34" t="s">
        <v>176</v>
      </c>
      <c r="H208" s="40"/>
    </row>
    <row r="209" spans="2:8" x14ac:dyDescent="0.25">
      <c r="B209" s="46" t="s">
        <v>177</v>
      </c>
      <c r="C209" s="47" t="s">
        <v>178</v>
      </c>
      <c r="D209" t="s">
        <v>91</v>
      </c>
      <c r="F209" s="33">
        <f>+C209-B209+1</f>
        <v>7000</v>
      </c>
      <c r="G209" s="34" t="s">
        <v>179</v>
      </c>
      <c r="H209" s="40"/>
    </row>
    <row r="210" spans="2:8" x14ac:dyDescent="0.25">
      <c r="B210" s="41"/>
      <c r="D210" s="32" t="s">
        <v>138</v>
      </c>
      <c r="F210" s="33"/>
      <c r="G210" s="34"/>
      <c r="H210" s="40"/>
    </row>
    <row r="211" spans="2:8" x14ac:dyDescent="0.25">
      <c r="B211" s="67"/>
      <c r="C211" s="8"/>
      <c r="D211" s="68"/>
      <c r="E211" s="10"/>
      <c r="F211" s="50"/>
      <c r="G211" s="51"/>
      <c r="H211" s="52"/>
    </row>
    <row r="212" spans="2:8" x14ac:dyDescent="0.25">
      <c r="D212" s="32"/>
      <c r="F212" s="33"/>
      <c r="G212" s="33"/>
    </row>
    <row r="213" spans="2:8" x14ac:dyDescent="0.25">
      <c r="F213" s="53"/>
    </row>
    <row r="214" spans="2:8" x14ac:dyDescent="0.25">
      <c r="F214" s="53"/>
    </row>
    <row r="215" spans="2:8" x14ac:dyDescent="0.25">
      <c r="F215" s="53"/>
    </row>
    <row r="216" spans="2:8" x14ac:dyDescent="0.25">
      <c r="F216" s="53"/>
    </row>
    <row r="217" spans="2:8" x14ac:dyDescent="0.25">
      <c r="F217" s="53"/>
    </row>
    <row r="218" spans="2:8" x14ac:dyDescent="0.25">
      <c r="F218" s="53"/>
    </row>
    <row r="219" spans="2:8" x14ac:dyDescent="0.25">
      <c r="F219" s="53"/>
    </row>
    <row r="220" spans="2:8" x14ac:dyDescent="0.25">
      <c r="F220" s="53"/>
    </row>
    <row r="221" spans="2:8" x14ac:dyDescent="0.25">
      <c r="F221" s="53"/>
    </row>
    <row r="222" spans="2:8" x14ac:dyDescent="0.25">
      <c r="F222" s="53"/>
    </row>
    <row r="223" spans="2:8" x14ac:dyDescent="0.25">
      <c r="F223" s="53"/>
    </row>
    <row r="224" spans="2:8" x14ac:dyDescent="0.25">
      <c r="F224" s="53"/>
    </row>
    <row r="225" spans="6:6" x14ac:dyDescent="0.25">
      <c r="F225" s="53"/>
    </row>
    <row r="226" spans="6:6" x14ac:dyDescent="0.25">
      <c r="F226" s="53"/>
    </row>
    <row r="227" spans="6:6" x14ac:dyDescent="0.25">
      <c r="F227" s="53"/>
    </row>
    <row r="228" spans="6:6" x14ac:dyDescent="0.25">
      <c r="F228" s="53"/>
    </row>
    <row r="229" spans="6:6" x14ac:dyDescent="0.25">
      <c r="F229" s="53"/>
    </row>
    <row r="230" spans="6:6" x14ac:dyDescent="0.25">
      <c r="F230" s="53"/>
    </row>
    <row r="231" spans="6:6" x14ac:dyDescent="0.25">
      <c r="F231" s="53"/>
    </row>
    <row r="232" spans="6:6" x14ac:dyDescent="0.25">
      <c r="F232" s="53"/>
    </row>
    <row r="233" spans="6:6" x14ac:dyDescent="0.25">
      <c r="F233" s="53"/>
    </row>
    <row r="234" spans="6:6" x14ac:dyDescent="0.25">
      <c r="F234" s="53"/>
    </row>
    <row r="235" spans="6:6" x14ac:dyDescent="0.25">
      <c r="F235" s="53"/>
    </row>
    <row r="236" spans="6:6" x14ac:dyDescent="0.25">
      <c r="F236" s="53"/>
    </row>
    <row r="237" spans="6:6" x14ac:dyDescent="0.25">
      <c r="F237" s="53"/>
    </row>
    <row r="238" spans="6:6" x14ac:dyDescent="0.25">
      <c r="F238" s="53"/>
    </row>
    <row r="239" spans="6:6" x14ac:dyDescent="0.25">
      <c r="F239" s="53"/>
    </row>
    <row r="240" spans="6:6" x14ac:dyDescent="0.25">
      <c r="F240" s="53"/>
    </row>
    <row r="241" spans="6:6" x14ac:dyDescent="0.25">
      <c r="F241" s="53"/>
    </row>
    <row r="242" spans="6:6" x14ac:dyDescent="0.25">
      <c r="F242" s="53"/>
    </row>
    <row r="243" spans="6:6" x14ac:dyDescent="0.25">
      <c r="F243" s="53"/>
    </row>
    <row r="244" spans="6:6" x14ac:dyDescent="0.25">
      <c r="F244" s="53"/>
    </row>
    <row r="245" spans="6:6" x14ac:dyDescent="0.25">
      <c r="F245" s="53"/>
    </row>
    <row r="246" spans="6:6" x14ac:dyDescent="0.25">
      <c r="F246" s="53"/>
    </row>
    <row r="247" spans="6:6" x14ac:dyDescent="0.25">
      <c r="F247" s="53"/>
    </row>
    <row r="248" spans="6:6" x14ac:dyDescent="0.25">
      <c r="F248" s="53"/>
    </row>
    <row r="249" spans="6:6" x14ac:dyDescent="0.25">
      <c r="F249" s="53"/>
    </row>
    <row r="250" spans="6:6" x14ac:dyDescent="0.25">
      <c r="F250" s="53"/>
    </row>
    <row r="251" spans="6:6" x14ac:dyDescent="0.25">
      <c r="F251" s="53"/>
    </row>
    <row r="252" spans="6:6" x14ac:dyDescent="0.25">
      <c r="F252" s="53"/>
    </row>
    <row r="253" spans="6:6" x14ac:dyDescent="0.25">
      <c r="F253" s="53"/>
    </row>
    <row r="254" spans="6:6" x14ac:dyDescent="0.25">
      <c r="F254" s="53"/>
    </row>
    <row r="255" spans="6:6" x14ac:dyDescent="0.25">
      <c r="F255" s="53"/>
    </row>
    <row r="256" spans="6:6" x14ac:dyDescent="0.25">
      <c r="F256" s="53"/>
    </row>
    <row r="257" spans="6:6" x14ac:dyDescent="0.25">
      <c r="F257" s="53"/>
    </row>
    <row r="258" spans="6:6" x14ac:dyDescent="0.25">
      <c r="F258" s="53"/>
    </row>
    <row r="259" spans="6:6" x14ac:dyDescent="0.25">
      <c r="F259" s="53"/>
    </row>
    <row r="260" spans="6:6" x14ac:dyDescent="0.25">
      <c r="F260" s="53"/>
    </row>
    <row r="261" spans="6:6" x14ac:dyDescent="0.25">
      <c r="F261" s="53"/>
    </row>
    <row r="262" spans="6:6" x14ac:dyDescent="0.25">
      <c r="F262" s="53"/>
    </row>
    <row r="263" spans="6:6" x14ac:dyDescent="0.25">
      <c r="F263" s="53"/>
    </row>
    <row r="264" spans="6:6" x14ac:dyDescent="0.25">
      <c r="F264" s="53"/>
    </row>
    <row r="265" spans="6:6" x14ac:dyDescent="0.25">
      <c r="F265" s="53"/>
    </row>
    <row r="266" spans="6:6" x14ac:dyDescent="0.25">
      <c r="F266" s="53"/>
    </row>
    <row r="267" spans="6:6" x14ac:dyDescent="0.25">
      <c r="F267" s="53"/>
    </row>
    <row r="268" spans="6:6" x14ac:dyDescent="0.25">
      <c r="F268" s="53"/>
    </row>
    <row r="269" spans="6:6" x14ac:dyDescent="0.25">
      <c r="F269" s="53"/>
    </row>
    <row r="270" spans="6:6" x14ac:dyDescent="0.25">
      <c r="F270" s="53"/>
    </row>
    <row r="271" spans="6:6" x14ac:dyDescent="0.25">
      <c r="F271" s="53"/>
    </row>
    <row r="272" spans="6:6" x14ac:dyDescent="0.25">
      <c r="F272" s="53"/>
    </row>
    <row r="273" spans="6:6" x14ac:dyDescent="0.25">
      <c r="F273" s="53"/>
    </row>
    <row r="274" spans="6:6" x14ac:dyDescent="0.25">
      <c r="F274" s="53"/>
    </row>
    <row r="275" spans="6:6" x14ac:dyDescent="0.25">
      <c r="F275" s="53"/>
    </row>
    <row r="276" spans="6:6" x14ac:dyDescent="0.25">
      <c r="F276" s="53"/>
    </row>
    <row r="277" spans="6:6" x14ac:dyDescent="0.25">
      <c r="F277" s="53"/>
    </row>
    <row r="278" spans="6:6" x14ac:dyDescent="0.25">
      <c r="F278" s="53"/>
    </row>
    <row r="279" spans="6:6" x14ac:dyDescent="0.25">
      <c r="F279" s="53"/>
    </row>
    <row r="280" spans="6:6" x14ac:dyDescent="0.25">
      <c r="F280" s="53"/>
    </row>
    <row r="281" spans="6:6" x14ac:dyDescent="0.25">
      <c r="F281" s="53"/>
    </row>
    <row r="282" spans="6:6" x14ac:dyDescent="0.25">
      <c r="F282" s="53"/>
    </row>
    <row r="283" spans="6:6" x14ac:dyDescent="0.25">
      <c r="F283" s="53"/>
    </row>
    <row r="284" spans="6:6" x14ac:dyDescent="0.25">
      <c r="F284" s="53"/>
    </row>
    <row r="285" spans="6:6" x14ac:dyDescent="0.25">
      <c r="F285" s="53"/>
    </row>
    <row r="286" spans="6:6" x14ac:dyDescent="0.25">
      <c r="F286" s="53"/>
    </row>
    <row r="287" spans="6:6" x14ac:dyDescent="0.25">
      <c r="F287" s="53"/>
    </row>
    <row r="288" spans="6:6" x14ac:dyDescent="0.25">
      <c r="F288" s="53"/>
    </row>
    <row r="289" spans="6:6" x14ac:dyDescent="0.25">
      <c r="F289" s="53"/>
    </row>
    <row r="290" spans="6:6" x14ac:dyDescent="0.25">
      <c r="F290" s="53"/>
    </row>
    <row r="291" spans="6:6" x14ac:dyDescent="0.25">
      <c r="F291" s="53"/>
    </row>
    <row r="292" spans="6:6" x14ac:dyDescent="0.25">
      <c r="F292" s="53"/>
    </row>
    <row r="293" spans="6:6" x14ac:dyDescent="0.25">
      <c r="F293" s="53"/>
    </row>
    <row r="294" spans="6:6" x14ac:dyDescent="0.25">
      <c r="F294" s="53"/>
    </row>
    <row r="295" spans="6:6" x14ac:dyDescent="0.25">
      <c r="F295" s="53"/>
    </row>
    <row r="296" spans="6:6" x14ac:dyDescent="0.25">
      <c r="F296" s="53"/>
    </row>
  </sheetData>
  <mergeCells count="3">
    <mergeCell ref="B6:C6"/>
    <mergeCell ref="D6:E6"/>
    <mergeCell ref="F6:G6"/>
  </mergeCells>
  <pageMargins left="0.7" right="0.7" top="0.75" bottom="0.75" header="0.3" footer="0.3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3B943-986B-44B6-BA3D-3E8E417B4FC8}">
  <sheetPr>
    <pageSetUpPr fitToPage="1"/>
  </sheetPr>
  <dimension ref="A3:I18"/>
  <sheetViews>
    <sheetView workbookViewId="0">
      <selection activeCell="J18" sqref="J18"/>
    </sheetView>
  </sheetViews>
  <sheetFormatPr baseColWidth="10" defaultRowHeight="15" x14ac:dyDescent="0.25"/>
  <cols>
    <col min="1" max="1" width="6.7109375" customWidth="1"/>
    <col min="3" max="3" width="25.42578125" customWidth="1"/>
    <col min="4" max="4" width="5" customWidth="1"/>
    <col min="6" max="6" width="7.140625" customWidth="1"/>
    <col min="7" max="7" width="12.140625" customWidth="1"/>
    <col min="8" max="8" width="23.28515625" customWidth="1"/>
  </cols>
  <sheetData>
    <row r="3" spans="1:9" x14ac:dyDescent="0.25">
      <c r="B3" s="89" t="s">
        <v>43</v>
      </c>
      <c r="C3" s="89"/>
      <c r="D3" s="89"/>
      <c r="E3" s="89"/>
      <c r="F3" s="89"/>
      <c r="G3" s="89"/>
      <c r="H3" s="89"/>
      <c r="I3" s="89"/>
    </row>
    <row r="4" spans="1:9" x14ac:dyDescent="0.25">
      <c r="B4" s="89" t="s">
        <v>180</v>
      </c>
      <c r="C4" s="89"/>
      <c r="D4" s="89"/>
      <c r="E4" s="89"/>
      <c r="F4" s="89"/>
      <c r="G4" s="89"/>
      <c r="H4" s="89"/>
      <c r="I4" s="89"/>
    </row>
    <row r="5" spans="1:9" x14ac:dyDescent="0.25">
      <c r="B5" s="89" t="s">
        <v>254</v>
      </c>
      <c r="C5" s="89"/>
      <c r="D5" s="89"/>
      <c r="E5" s="89"/>
      <c r="F5" s="89"/>
      <c r="G5" s="89"/>
      <c r="H5" s="89"/>
      <c r="I5" s="89"/>
    </row>
    <row r="8" spans="1:9" x14ac:dyDescent="0.25">
      <c r="B8" s="89" t="s">
        <v>242</v>
      </c>
      <c r="C8" s="89"/>
      <c r="D8" s="89"/>
      <c r="E8" s="89" t="s">
        <v>182</v>
      </c>
      <c r="F8" s="89"/>
      <c r="G8" s="89" t="s">
        <v>183</v>
      </c>
      <c r="H8" s="89"/>
    </row>
    <row r="9" spans="1:9" x14ac:dyDescent="0.25">
      <c r="B9" s="137">
        <v>227515</v>
      </c>
      <c r="C9" s="137"/>
      <c r="D9" s="137"/>
      <c r="E9" s="138">
        <v>595.9</v>
      </c>
      <c r="F9" s="138"/>
      <c r="G9" s="138">
        <f>+B9*E9</f>
        <v>135576188.5</v>
      </c>
      <c r="H9" s="138"/>
    </row>
    <row r="10" spans="1:9" x14ac:dyDescent="0.25">
      <c r="B10" s="137"/>
      <c r="C10" s="137"/>
      <c r="D10" s="137"/>
      <c r="E10" s="138"/>
      <c r="F10" s="138"/>
      <c r="G10" s="138"/>
      <c r="H10" s="138"/>
    </row>
    <row r="11" spans="1:9" x14ac:dyDescent="0.25">
      <c r="B11" s="137">
        <v>750000</v>
      </c>
      <c r="C11" s="137"/>
      <c r="D11" s="137"/>
      <c r="E11" s="90">
        <v>623.04</v>
      </c>
      <c r="F11" s="90"/>
      <c r="G11" s="138">
        <f>+B11*E11</f>
        <v>467280000</v>
      </c>
      <c r="H11" s="138"/>
    </row>
    <row r="12" spans="1:9" ht="15.75" thickBot="1" x14ac:dyDescent="0.3">
      <c r="A12" s="20" t="s">
        <v>68</v>
      </c>
      <c r="B12" s="141">
        <f>+B9+B11</f>
        <v>977515</v>
      </c>
      <c r="C12" s="89"/>
      <c r="D12" s="89"/>
      <c r="G12" s="139">
        <f>+G9+G11</f>
        <v>602856188.5</v>
      </c>
      <c r="H12" s="140"/>
    </row>
    <row r="13" spans="1:9" ht="15.75" thickTop="1" x14ac:dyDescent="0.25">
      <c r="B13" s="56"/>
      <c r="C13" s="1"/>
      <c r="D13" s="1"/>
      <c r="G13" s="57"/>
      <c r="H13" s="1"/>
    </row>
    <row r="14" spans="1:9" x14ac:dyDescent="0.25">
      <c r="B14" s="56"/>
      <c r="C14" s="1"/>
      <c r="D14" s="1"/>
      <c r="G14" s="57"/>
      <c r="H14" s="1"/>
    </row>
    <row r="16" spans="1:9" ht="15.75" thickBot="1" x14ac:dyDescent="0.3">
      <c r="B16" s="111"/>
      <c r="C16" s="111"/>
      <c r="G16" s="111"/>
      <c r="H16" s="111"/>
    </row>
    <row r="17" spans="2:8" x14ac:dyDescent="0.25">
      <c r="B17" s="112" t="s">
        <v>35</v>
      </c>
      <c r="C17" s="112"/>
      <c r="G17" s="112" t="s">
        <v>36</v>
      </c>
      <c r="H17" s="112"/>
    </row>
    <row r="18" spans="2:8" x14ac:dyDescent="0.25">
      <c r="B18" s="90" t="s">
        <v>69</v>
      </c>
      <c r="C18" s="90"/>
      <c r="G18" s="90" t="s">
        <v>70</v>
      </c>
      <c r="H18" s="90"/>
    </row>
  </sheetData>
  <mergeCells count="20">
    <mergeCell ref="B18:C18"/>
    <mergeCell ref="G18:H18"/>
    <mergeCell ref="B12:D12"/>
    <mergeCell ref="G12:H12"/>
    <mergeCell ref="B16:C16"/>
    <mergeCell ref="G16:H16"/>
    <mergeCell ref="B17:C17"/>
    <mergeCell ref="G17:H17"/>
    <mergeCell ref="B9:D10"/>
    <mergeCell ref="E9:F10"/>
    <mergeCell ref="G9:H10"/>
    <mergeCell ref="B11:D11"/>
    <mergeCell ref="E11:F11"/>
    <mergeCell ref="G11:H11"/>
    <mergeCell ref="B3:I3"/>
    <mergeCell ref="B4:I4"/>
    <mergeCell ref="B5:I5"/>
    <mergeCell ref="B8:D8"/>
    <mergeCell ref="E8:F8"/>
    <mergeCell ref="G8:H8"/>
  </mergeCells>
  <pageMargins left="0.7" right="0.7" top="0.75" bottom="0.75" header="0.3" footer="0.3"/>
  <pageSetup scale="79" fitToHeight="0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1E9B13-6A1C-42D5-B9F7-CD2D857B96CB}">
  <sheetPr>
    <pageSetUpPr fitToPage="1"/>
  </sheetPr>
  <dimension ref="A1:P18"/>
  <sheetViews>
    <sheetView workbookViewId="0">
      <selection activeCell="M25" sqref="M25"/>
    </sheetView>
  </sheetViews>
  <sheetFormatPr baseColWidth="10" defaultRowHeight="15" x14ac:dyDescent="0.25"/>
  <cols>
    <col min="2" max="2" width="6" customWidth="1"/>
    <col min="3" max="3" width="13" customWidth="1"/>
    <col min="5" max="5" width="10.140625" customWidth="1"/>
    <col min="7" max="7" width="23" customWidth="1"/>
    <col min="9" max="9" width="9.5703125" customWidth="1"/>
    <col min="10" max="10" width="19.85546875" customWidth="1"/>
    <col min="11" max="11" width="8.85546875" customWidth="1"/>
    <col min="12" max="12" width="16.85546875" customWidth="1"/>
    <col min="13" max="13" width="17.140625" customWidth="1"/>
    <col min="14" max="14" width="16.42578125" customWidth="1"/>
    <col min="16" max="16" width="4.7109375" customWidth="1"/>
  </cols>
  <sheetData>
    <row r="1" spans="1:16" x14ac:dyDescent="0.25">
      <c r="A1" s="89" t="s">
        <v>43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</row>
    <row r="2" spans="1:16" x14ac:dyDescent="0.25">
      <c r="A2" s="90" t="s">
        <v>2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</row>
    <row r="3" spans="1:16" x14ac:dyDescent="0.25">
      <c r="A3" s="90" t="s">
        <v>44</v>
      </c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</row>
    <row r="4" spans="1:16" x14ac:dyDescent="0.25">
      <c r="A4" s="90" t="s">
        <v>255</v>
      </c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</row>
    <row r="5" spans="1:16" ht="15.75" thickBot="1" x14ac:dyDescent="0.3"/>
    <row r="6" spans="1:16" ht="30.75" thickBot="1" x14ac:dyDescent="0.3">
      <c r="A6" s="131" t="s">
        <v>45</v>
      </c>
      <c r="B6" s="132"/>
      <c r="C6" s="11" t="s">
        <v>46</v>
      </c>
      <c r="D6" s="131" t="s">
        <v>47</v>
      </c>
      <c r="E6" s="133"/>
      <c r="F6" s="131" t="s">
        <v>48</v>
      </c>
      <c r="G6" s="133"/>
      <c r="H6" s="131" t="s">
        <v>49</v>
      </c>
      <c r="I6" s="133"/>
      <c r="J6" s="11" t="s">
        <v>50</v>
      </c>
      <c r="K6" s="11" t="s">
        <v>51</v>
      </c>
      <c r="L6" s="12" t="s">
        <v>52</v>
      </c>
      <c r="M6" s="12" t="s">
        <v>53</v>
      </c>
      <c r="N6" s="13" t="s">
        <v>54</v>
      </c>
      <c r="O6" s="134" t="s">
        <v>55</v>
      </c>
      <c r="P6" s="135"/>
    </row>
    <row r="7" spans="1:16" ht="36.75" customHeight="1" x14ac:dyDescent="0.25">
      <c r="A7" s="126" t="s">
        <v>225</v>
      </c>
      <c r="B7" s="126"/>
      <c r="C7" s="14">
        <v>1029</v>
      </c>
      <c r="D7" s="126" t="s">
        <v>57</v>
      </c>
      <c r="E7" s="126"/>
      <c r="F7" s="127" t="s">
        <v>226</v>
      </c>
      <c r="G7" s="127"/>
      <c r="H7" s="128">
        <v>601013.55000000005</v>
      </c>
      <c r="I7" s="129"/>
      <c r="J7" s="15" t="s">
        <v>229</v>
      </c>
      <c r="K7" s="14">
        <v>12</v>
      </c>
      <c r="L7" s="14">
        <v>1</v>
      </c>
      <c r="M7" s="16">
        <f>+H7/12</f>
        <v>50084.462500000001</v>
      </c>
      <c r="N7" s="16">
        <f>+M7*L7</f>
        <v>50084.462500000001</v>
      </c>
      <c r="O7" s="130">
        <f>+H7-N7</f>
        <v>550929.08750000002</v>
      </c>
      <c r="P7" s="126"/>
    </row>
    <row r="8" spans="1:16" ht="36.75" customHeight="1" x14ac:dyDescent="0.25">
      <c r="A8" s="126" t="s">
        <v>225</v>
      </c>
      <c r="B8" s="126"/>
      <c r="C8" s="14">
        <v>1029</v>
      </c>
      <c r="D8" s="126" t="s">
        <v>57</v>
      </c>
      <c r="E8" s="126"/>
      <c r="F8" s="127" t="s">
        <v>228</v>
      </c>
      <c r="G8" s="127"/>
      <c r="H8" s="121">
        <v>17400</v>
      </c>
      <c r="I8" s="122"/>
      <c r="J8" s="15" t="s">
        <v>229</v>
      </c>
      <c r="K8" s="14">
        <v>12</v>
      </c>
      <c r="L8" s="14">
        <v>1</v>
      </c>
      <c r="M8" s="16">
        <f>+H8/K8</f>
        <v>1450</v>
      </c>
      <c r="N8" s="16">
        <f>+L8*M8</f>
        <v>1450</v>
      </c>
      <c r="O8" s="109">
        <f>+H8-N8</f>
        <v>15950</v>
      </c>
      <c r="P8" s="110"/>
    </row>
    <row r="9" spans="1:16" ht="36.75" customHeight="1" x14ac:dyDescent="0.25">
      <c r="A9" s="126" t="s">
        <v>225</v>
      </c>
      <c r="B9" s="126"/>
      <c r="C9" s="14">
        <v>1029</v>
      </c>
      <c r="D9" s="126" t="s">
        <v>57</v>
      </c>
      <c r="E9" s="126"/>
      <c r="F9" s="127" t="s">
        <v>227</v>
      </c>
      <c r="G9" s="127"/>
      <c r="H9" s="121">
        <v>86659.05</v>
      </c>
      <c r="I9" s="122"/>
      <c r="J9" s="15" t="s">
        <v>229</v>
      </c>
      <c r="K9" s="14">
        <v>12</v>
      </c>
      <c r="L9" s="14">
        <v>1</v>
      </c>
      <c r="M9" s="16">
        <f>+H9/K9</f>
        <v>7221.5875000000005</v>
      </c>
      <c r="N9" s="16">
        <f>+L9*M9</f>
        <v>7221.5875000000005</v>
      </c>
      <c r="O9" s="109">
        <f>+H9-N9</f>
        <v>79437.462500000009</v>
      </c>
      <c r="P9" s="110"/>
    </row>
    <row r="10" spans="1:16" ht="30" x14ac:dyDescent="0.25">
      <c r="A10" s="117" t="s">
        <v>65</v>
      </c>
      <c r="B10" s="117"/>
      <c r="C10" s="18">
        <v>2602</v>
      </c>
      <c r="D10" s="117" t="s">
        <v>57</v>
      </c>
      <c r="E10" s="117"/>
      <c r="F10" s="120" t="s">
        <v>66</v>
      </c>
      <c r="G10" s="120"/>
      <c r="H10" s="123">
        <v>4636481.3600000003</v>
      </c>
      <c r="I10" s="123"/>
      <c r="J10" s="15" t="s">
        <v>67</v>
      </c>
      <c r="K10" s="17">
        <v>12</v>
      </c>
      <c r="L10" s="17">
        <v>7</v>
      </c>
      <c r="M10" s="19">
        <f>+H10/12</f>
        <v>386373.44666666671</v>
      </c>
      <c r="N10" s="19">
        <f>+M10*L10</f>
        <v>2704614.1266666669</v>
      </c>
      <c r="O10" s="109">
        <f>+H10-N10</f>
        <v>1931867.2333333334</v>
      </c>
      <c r="P10" s="110"/>
    </row>
    <row r="11" spans="1:16" ht="15.75" thickBot="1" x14ac:dyDescent="0.3">
      <c r="G11" s="20" t="s">
        <v>68</v>
      </c>
      <c r="H11" s="113">
        <f>SUM(H7:I10)</f>
        <v>5341553.9600000009</v>
      </c>
      <c r="I11" s="114"/>
      <c r="N11" s="21">
        <f>SUM(N7:N10)</f>
        <v>2763370.1766666668</v>
      </c>
      <c r="O11" s="115">
        <f>SUM(O7:P10)</f>
        <v>2578183.7833333332</v>
      </c>
      <c r="P11" s="115"/>
    </row>
    <row r="12" spans="1:16" ht="15.75" thickTop="1" x14ac:dyDescent="0.25"/>
    <row r="16" spans="1:16" ht="15.75" thickBot="1" x14ac:dyDescent="0.3">
      <c r="E16" s="72"/>
      <c r="F16" s="72"/>
      <c r="G16" s="72"/>
      <c r="J16" s="111"/>
      <c r="K16" s="111"/>
      <c r="L16" s="111"/>
    </row>
    <row r="17" spans="5:12" x14ac:dyDescent="0.25">
      <c r="E17" s="112" t="s">
        <v>35</v>
      </c>
      <c r="F17" s="112"/>
      <c r="G17" s="112"/>
      <c r="J17" s="112" t="s">
        <v>36</v>
      </c>
      <c r="K17" s="112"/>
      <c r="L17" s="112"/>
    </row>
    <row r="18" spans="5:12" x14ac:dyDescent="0.25">
      <c r="E18" s="90" t="s">
        <v>69</v>
      </c>
      <c r="F18" s="90"/>
      <c r="G18" s="90"/>
      <c r="J18" s="90" t="s">
        <v>70</v>
      </c>
      <c r="K18" s="90"/>
      <c r="L18" s="90"/>
    </row>
  </sheetData>
  <mergeCells count="36">
    <mergeCell ref="J16:L16"/>
    <mergeCell ref="J17:L17"/>
    <mergeCell ref="J18:L18"/>
    <mergeCell ref="E17:G17"/>
    <mergeCell ref="E18:G18"/>
    <mergeCell ref="A8:B8"/>
    <mergeCell ref="D8:E8"/>
    <mergeCell ref="F8:G8"/>
    <mergeCell ref="H8:I8"/>
    <mergeCell ref="O8:P8"/>
    <mergeCell ref="A9:B9"/>
    <mergeCell ref="D9:E9"/>
    <mergeCell ref="F9:G9"/>
    <mergeCell ref="H9:I9"/>
    <mergeCell ref="O9:P9"/>
    <mergeCell ref="A7:B7"/>
    <mergeCell ref="D7:E7"/>
    <mergeCell ref="F7:G7"/>
    <mergeCell ref="H7:I7"/>
    <mergeCell ref="O7:P7"/>
    <mergeCell ref="H11:I11"/>
    <mergeCell ref="O11:P11"/>
    <mergeCell ref="A1:P1"/>
    <mergeCell ref="A2:P2"/>
    <mergeCell ref="A3:P3"/>
    <mergeCell ref="A4:P4"/>
    <mergeCell ref="A6:B6"/>
    <mergeCell ref="D6:E6"/>
    <mergeCell ref="F6:G6"/>
    <mergeCell ref="H6:I6"/>
    <mergeCell ref="O6:P6"/>
    <mergeCell ref="A10:B10"/>
    <mergeCell ref="D10:E10"/>
    <mergeCell ref="F10:G10"/>
    <mergeCell ref="H10:I10"/>
    <mergeCell ref="O10:P10"/>
  </mergeCells>
  <pageMargins left="0.7" right="0.7" top="0.75" bottom="0.75" header="0.3" footer="0.3"/>
  <pageSetup scale="60" fitToHeight="0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D8150-AF08-4A5E-9729-DA8D057C22FB}">
  <sheetPr>
    <tabColor theme="4" tint="0.79998168889431442"/>
    <pageSetUpPr fitToPage="1"/>
  </sheetPr>
  <dimension ref="A1:L58"/>
  <sheetViews>
    <sheetView topLeftCell="A3" workbookViewId="0">
      <selection activeCell="E30" sqref="E30"/>
    </sheetView>
  </sheetViews>
  <sheetFormatPr baseColWidth="10" defaultRowHeight="15" x14ac:dyDescent="0.25"/>
  <cols>
    <col min="1" max="1" width="48" customWidth="1"/>
    <col min="2" max="2" width="5.5703125" customWidth="1"/>
    <col min="3" max="3" width="21.42578125" customWidth="1"/>
    <col min="6" max="6" width="35.28515625" customWidth="1"/>
    <col min="7" max="7" width="18.28515625" customWidth="1"/>
    <col min="10" max="10" width="26.140625" customWidth="1"/>
  </cols>
  <sheetData>
    <row r="1" spans="1:12" ht="18.75" x14ac:dyDescent="0.3">
      <c r="A1" s="107" t="s">
        <v>0</v>
      </c>
      <c r="B1" s="107"/>
      <c r="C1" s="107"/>
      <c r="D1" s="107"/>
      <c r="E1" s="73"/>
      <c r="F1" s="70"/>
    </row>
    <row r="2" spans="1:12" ht="15.75" x14ac:dyDescent="0.25">
      <c r="A2" s="108" t="s">
        <v>1</v>
      </c>
      <c r="B2" s="108"/>
      <c r="C2" s="108"/>
      <c r="D2" s="108"/>
      <c r="E2" s="74"/>
      <c r="F2" s="71"/>
    </row>
    <row r="3" spans="1:12" ht="15.75" x14ac:dyDescent="0.25">
      <c r="A3" s="108" t="s">
        <v>2</v>
      </c>
      <c r="B3" s="108"/>
      <c r="C3" s="108"/>
      <c r="D3" s="108"/>
      <c r="E3" s="74"/>
      <c r="F3" s="71"/>
    </row>
    <row r="4" spans="1:12" x14ac:dyDescent="0.25">
      <c r="A4" s="90" t="s">
        <v>3</v>
      </c>
      <c r="B4" s="90"/>
      <c r="C4" s="90"/>
      <c r="D4" s="90"/>
      <c r="E4" s="1"/>
    </row>
    <row r="5" spans="1:12" x14ac:dyDescent="0.25">
      <c r="A5" s="90" t="s">
        <v>256</v>
      </c>
      <c r="B5" s="90"/>
      <c r="C5" s="90"/>
      <c r="D5" s="90"/>
      <c r="E5" s="1"/>
    </row>
    <row r="6" spans="1:12" x14ac:dyDescent="0.25">
      <c r="A6" s="90" t="s">
        <v>4</v>
      </c>
      <c r="B6" s="90"/>
      <c r="C6" s="90"/>
      <c r="D6" s="90"/>
      <c r="E6" s="1"/>
    </row>
    <row r="7" spans="1:12" x14ac:dyDescent="0.25">
      <c r="A7" s="90"/>
      <c r="B7" s="90"/>
      <c r="C7" s="90"/>
    </row>
    <row r="8" spans="1:12" x14ac:dyDescent="0.25">
      <c r="B8" s="89"/>
      <c r="C8" s="89"/>
    </row>
    <row r="9" spans="1:12" x14ac:dyDescent="0.25">
      <c r="A9" s="2" t="s">
        <v>5</v>
      </c>
      <c r="B9" s="3"/>
      <c r="C9" s="3"/>
    </row>
    <row r="10" spans="1:12" x14ac:dyDescent="0.25">
      <c r="A10" s="4" t="s">
        <v>6</v>
      </c>
      <c r="B10" s="90"/>
      <c r="C10" s="90"/>
    </row>
    <row r="11" spans="1:12" x14ac:dyDescent="0.25">
      <c r="A11" t="s">
        <v>217</v>
      </c>
      <c r="B11" s="103">
        <v>17584585.309999999</v>
      </c>
      <c r="C11" s="90"/>
    </row>
    <row r="12" spans="1:12" x14ac:dyDescent="0.25">
      <c r="A12" t="s">
        <v>216</v>
      </c>
      <c r="B12" s="103">
        <v>30617848.640000001</v>
      </c>
      <c r="C12" s="90"/>
    </row>
    <row r="13" spans="1:12" x14ac:dyDescent="0.25">
      <c r="A13" t="s">
        <v>10</v>
      </c>
      <c r="B13" s="103">
        <v>2133054.29</v>
      </c>
      <c r="C13" s="90"/>
    </row>
    <row r="14" spans="1:12" x14ac:dyDescent="0.25">
      <c r="A14" t="s">
        <v>11</v>
      </c>
      <c r="B14" s="103">
        <f>+J18</f>
        <v>573296996.10000002</v>
      </c>
      <c r="C14" s="90"/>
      <c r="J14" s="20" t="s">
        <v>186</v>
      </c>
    </row>
    <row r="15" spans="1:12" x14ac:dyDescent="0.25">
      <c r="A15" s="2" t="s">
        <v>12</v>
      </c>
      <c r="B15" s="93">
        <f>SUM(B11:C14)</f>
        <v>623632484.34000003</v>
      </c>
      <c r="C15" s="94"/>
      <c r="H15" s="90" t="s">
        <v>187</v>
      </c>
      <c r="I15" s="90"/>
      <c r="J15" s="6">
        <v>1210700</v>
      </c>
    </row>
    <row r="16" spans="1:12" x14ac:dyDescent="0.25">
      <c r="B16" s="90"/>
      <c r="C16" s="90"/>
      <c r="H16" s="90" t="s">
        <v>188</v>
      </c>
      <c r="I16" s="90"/>
      <c r="J16" s="6">
        <v>572086296.10000002</v>
      </c>
      <c r="K16" s="90"/>
      <c r="L16" s="90"/>
    </row>
    <row r="17" spans="1:10" x14ac:dyDescent="0.25">
      <c r="A17" s="2" t="s">
        <v>13</v>
      </c>
      <c r="B17" s="104"/>
      <c r="C17" s="104"/>
      <c r="H17" s="90"/>
      <c r="I17" s="90"/>
      <c r="J17" s="6"/>
    </row>
    <row r="18" spans="1:10" ht="15.75" thickBot="1" x14ac:dyDescent="0.3">
      <c r="A18" t="s">
        <v>14</v>
      </c>
      <c r="B18" s="103">
        <v>701254091.37</v>
      </c>
      <c r="C18" s="90"/>
      <c r="D18" s="43"/>
      <c r="E18" s="43"/>
      <c r="F18" s="43"/>
      <c r="H18" s="138" t="str">
        <f>+[1]Hoja2!F8</f>
        <v>TOTAL RD$</v>
      </c>
      <c r="I18" s="138"/>
      <c r="J18" s="55">
        <f>+J15+J16+J17</f>
        <v>573296996.10000002</v>
      </c>
    </row>
    <row r="19" spans="1:10" ht="15.75" thickTop="1" x14ac:dyDescent="0.25">
      <c r="A19" t="s">
        <v>15</v>
      </c>
      <c r="B19" s="103">
        <v>-298575164.89999998</v>
      </c>
      <c r="C19" s="90"/>
      <c r="D19" s="43"/>
      <c r="E19" s="43"/>
      <c r="F19" s="43"/>
    </row>
    <row r="20" spans="1:10" x14ac:dyDescent="0.25">
      <c r="A20" t="s">
        <v>16</v>
      </c>
      <c r="B20" s="103">
        <v>72830434.700000003</v>
      </c>
      <c r="C20" s="90"/>
      <c r="D20" s="43"/>
      <c r="E20" s="43"/>
      <c r="F20" s="43"/>
    </row>
    <row r="21" spans="1:10" x14ac:dyDescent="0.25">
      <c r="A21" t="s">
        <v>17</v>
      </c>
      <c r="B21" s="103">
        <v>-67056906.609999999</v>
      </c>
      <c r="C21" s="90"/>
      <c r="D21" s="43"/>
      <c r="E21" s="43"/>
      <c r="F21" t="s">
        <v>276</v>
      </c>
    </row>
    <row r="22" spans="1:10" x14ac:dyDescent="0.25">
      <c r="A22" s="2" t="s">
        <v>18</v>
      </c>
      <c r="B22" s="93">
        <f>SUM(B18:C21)</f>
        <v>408452454.56</v>
      </c>
      <c r="C22" s="94"/>
      <c r="F22" t="s">
        <v>221</v>
      </c>
      <c r="G22" s="6">
        <v>198000</v>
      </c>
    </row>
    <row r="23" spans="1:10" ht="15.75" thickBot="1" x14ac:dyDescent="0.3">
      <c r="A23" s="2" t="s">
        <v>19</v>
      </c>
      <c r="B23" s="100">
        <f>+B15+B22</f>
        <v>1032084938.9000001</v>
      </c>
      <c r="C23" s="101"/>
      <c r="F23" t="s">
        <v>353</v>
      </c>
      <c r="G23" s="6">
        <v>14656257.720000001</v>
      </c>
    </row>
    <row r="24" spans="1:10" ht="16.5" thickTop="1" thickBot="1" x14ac:dyDescent="0.3">
      <c r="B24" s="90"/>
      <c r="C24" s="90"/>
      <c r="G24" s="55">
        <f>+G22+G23</f>
        <v>14854257.720000001</v>
      </c>
    </row>
    <row r="25" spans="1:10" ht="15.75" thickTop="1" x14ac:dyDescent="0.25">
      <c r="A25" s="102" t="s">
        <v>20</v>
      </c>
      <c r="B25" s="102"/>
      <c r="C25" s="102"/>
    </row>
    <row r="26" spans="1:10" x14ac:dyDescent="0.25">
      <c r="A26" s="4" t="s">
        <v>21</v>
      </c>
      <c r="B26" s="90"/>
      <c r="C26" s="90"/>
    </row>
    <row r="27" spans="1:10" x14ac:dyDescent="0.25">
      <c r="A27" t="s">
        <v>22</v>
      </c>
      <c r="B27" s="92">
        <v>10142.48</v>
      </c>
      <c r="C27" s="92"/>
    </row>
    <row r="28" spans="1:10" x14ac:dyDescent="0.25">
      <c r="A28" t="s">
        <v>23</v>
      </c>
      <c r="B28" s="91">
        <v>16412512.220000001</v>
      </c>
      <c r="C28" s="91"/>
      <c r="F28" s="6"/>
      <c r="J28" s="6"/>
    </row>
    <row r="29" spans="1:10" x14ac:dyDescent="0.25">
      <c r="A29" t="s">
        <v>357</v>
      </c>
      <c r="B29" s="91">
        <v>11772009.67</v>
      </c>
      <c r="C29" s="91"/>
      <c r="F29" s="6"/>
      <c r="J29" s="6"/>
    </row>
    <row r="30" spans="1:10" x14ac:dyDescent="0.25">
      <c r="A30" s="2" t="s">
        <v>24</v>
      </c>
      <c r="B30" s="93">
        <f>SUM(B27:C29)</f>
        <v>28194664.370000001</v>
      </c>
      <c r="C30" s="94"/>
      <c r="F30" s="6"/>
    </row>
    <row r="31" spans="1:10" x14ac:dyDescent="0.25">
      <c r="B31" s="90"/>
      <c r="C31" s="90"/>
      <c r="F31" s="6"/>
    </row>
    <row r="32" spans="1:10" x14ac:dyDescent="0.25">
      <c r="A32" s="4" t="s">
        <v>25</v>
      </c>
      <c r="B32" s="90"/>
      <c r="C32" s="90"/>
      <c r="F32" s="6"/>
    </row>
    <row r="33" spans="1:7" x14ac:dyDescent="0.25">
      <c r="A33" t="s">
        <v>26</v>
      </c>
      <c r="B33" s="91">
        <v>4946930.18</v>
      </c>
      <c r="C33" s="91"/>
      <c r="G33" s="6"/>
    </row>
    <row r="34" spans="1:7" x14ac:dyDescent="0.25">
      <c r="A34" s="2" t="s">
        <v>27</v>
      </c>
      <c r="B34" s="93">
        <f>+B33</f>
        <v>4946930.18</v>
      </c>
      <c r="C34" s="94"/>
      <c r="F34" s="6"/>
      <c r="G34" s="6"/>
    </row>
    <row r="35" spans="1:7" ht="15.75" thickBot="1" x14ac:dyDescent="0.3">
      <c r="A35" s="2" t="s">
        <v>28</v>
      </c>
      <c r="B35" s="100">
        <f>+B30+B34</f>
        <v>33141594.550000001</v>
      </c>
      <c r="C35" s="101"/>
      <c r="G35" s="6"/>
    </row>
    <row r="36" spans="1:7" ht="15.75" thickTop="1" x14ac:dyDescent="0.25">
      <c r="B36" s="90"/>
      <c r="C36" s="90"/>
    </row>
    <row r="37" spans="1:7" x14ac:dyDescent="0.25">
      <c r="A37" s="102" t="s">
        <v>29</v>
      </c>
      <c r="B37" s="102"/>
      <c r="C37" s="102"/>
    </row>
    <row r="38" spans="1:7" x14ac:dyDescent="0.25">
      <c r="A38" t="s">
        <v>30</v>
      </c>
      <c r="B38" s="92">
        <v>998943344.35000002</v>
      </c>
      <c r="C38" s="92"/>
    </row>
    <row r="39" spans="1:7" x14ac:dyDescent="0.25">
      <c r="A39" s="2" t="s">
        <v>31</v>
      </c>
      <c r="B39" s="93">
        <f>+B38</f>
        <v>998943344.35000002</v>
      </c>
      <c r="C39" s="94"/>
    </row>
    <row r="40" spans="1:7" ht="15.75" thickBot="1" x14ac:dyDescent="0.3">
      <c r="A40" s="2" t="s">
        <v>32</v>
      </c>
      <c r="B40" s="95">
        <f>+B35+B39</f>
        <v>1032084938.9</v>
      </c>
      <c r="C40" s="96"/>
    </row>
    <row r="41" spans="1:7" ht="15.75" thickTop="1" x14ac:dyDescent="0.25">
      <c r="B41" s="97">
        <f>+B23-B40</f>
        <v>0</v>
      </c>
      <c r="C41" s="98"/>
    </row>
    <row r="42" spans="1:7" x14ac:dyDescent="0.25">
      <c r="B42" s="5"/>
      <c r="C42" s="1"/>
    </row>
    <row r="43" spans="1:7" x14ac:dyDescent="0.25">
      <c r="B43" s="5"/>
      <c r="C43" s="1"/>
    </row>
    <row r="44" spans="1:7" x14ac:dyDescent="0.25">
      <c r="A44" t="s">
        <v>33</v>
      </c>
      <c r="C44" s="90" t="s">
        <v>218</v>
      </c>
      <c r="D44" s="90"/>
      <c r="E44" s="1"/>
      <c r="F44" s="7"/>
    </row>
    <row r="45" spans="1:7" x14ac:dyDescent="0.25">
      <c r="C45" s="1"/>
      <c r="D45" s="1"/>
      <c r="E45" s="1"/>
      <c r="F45" s="7"/>
    </row>
    <row r="46" spans="1:7" x14ac:dyDescent="0.25">
      <c r="A46" t="s">
        <v>245</v>
      </c>
      <c r="C46" t="s">
        <v>245</v>
      </c>
      <c r="D46" s="1"/>
      <c r="E46" s="1"/>
      <c r="F46" s="7"/>
    </row>
    <row r="47" spans="1:7" x14ac:dyDescent="0.25">
      <c r="A47" s="36" t="s">
        <v>35</v>
      </c>
      <c r="C47" s="90" t="s">
        <v>36</v>
      </c>
      <c r="D47" s="90"/>
      <c r="E47" s="1"/>
    </row>
    <row r="48" spans="1:7" x14ac:dyDescent="0.25">
      <c r="A48" s="9" t="s">
        <v>219</v>
      </c>
      <c r="C48" s="89" t="s">
        <v>70</v>
      </c>
      <c r="D48" s="89"/>
      <c r="E48" s="75"/>
      <c r="F48" s="4"/>
    </row>
    <row r="49" spans="1:6" x14ac:dyDescent="0.25">
      <c r="C49" s="90"/>
      <c r="D49" s="90"/>
      <c r="E49" s="90"/>
      <c r="F49" s="90"/>
    </row>
    <row r="50" spans="1:6" x14ac:dyDescent="0.25">
      <c r="C50" s="89"/>
      <c r="D50" s="89"/>
      <c r="E50" s="89"/>
      <c r="F50" s="89"/>
    </row>
    <row r="51" spans="1:6" x14ac:dyDescent="0.25">
      <c r="A51" t="s">
        <v>39</v>
      </c>
    </row>
    <row r="53" spans="1:6" x14ac:dyDescent="0.25">
      <c r="A53" t="s">
        <v>246</v>
      </c>
    </row>
    <row r="54" spans="1:6" x14ac:dyDescent="0.25">
      <c r="A54" t="s">
        <v>277</v>
      </c>
    </row>
    <row r="55" spans="1:6" x14ac:dyDescent="0.25">
      <c r="A55" s="4" t="s">
        <v>278</v>
      </c>
    </row>
    <row r="56" spans="1:6" x14ac:dyDescent="0.25">
      <c r="A56" t="s">
        <v>279</v>
      </c>
    </row>
    <row r="57" spans="1:6" x14ac:dyDescent="0.25">
      <c r="A57" t="s">
        <v>220</v>
      </c>
    </row>
    <row r="58" spans="1:6" x14ac:dyDescent="0.25">
      <c r="A58" s="4" t="s">
        <v>247</v>
      </c>
    </row>
  </sheetData>
  <mergeCells count="50">
    <mergeCell ref="A6:D6"/>
    <mergeCell ref="A1:D1"/>
    <mergeCell ref="A2:D2"/>
    <mergeCell ref="A3:D3"/>
    <mergeCell ref="A4:D4"/>
    <mergeCell ref="A5:D5"/>
    <mergeCell ref="B12:C12"/>
    <mergeCell ref="A7:C7"/>
    <mergeCell ref="B8:C8"/>
    <mergeCell ref="B10:C10"/>
    <mergeCell ref="H15:I15"/>
    <mergeCell ref="B13:C13"/>
    <mergeCell ref="B14:C14"/>
    <mergeCell ref="B15:C15"/>
    <mergeCell ref="B11:C11"/>
    <mergeCell ref="H16:I16"/>
    <mergeCell ref="K16:L16"/>
    <mergeCell ref="B17:C17"/>
    <mergeCell ref="H17:I17"/>
    <mergeCell ref="B30:C30"/>
    <mergeCell ref="B20:C20"/>
    <mergeCell ref="B18:C18"/>
    <mergeCell ref="B19:C19"/>
    <mergeCell ref="B16:C16"/>
    <mergeCell ref="B29:C29"/>
    <mergeCell ref="B31:C31"/>
    <mergeCell ref="B32:C32"/>
    <mergeCell ref="B33:C33"/>
    <mergeCell ref="B21:C21"/>
    <mergeCell ref="B22:C22"/>
    <mergeCell ref="B23:C23"/>
    <mergeCell ref="B24:C24"/>
    <mergeCell ref="A25:C25"/>
    <mergeCell ref="B26:C26"/>
    <mergeCell ref="C50:F50"/>
    <mergeCell ref="H18:I18"/>
    <mergeCell ref="B40:C40"/>
    <mergeCell ref="B41:C41"/>
    <mergeCell ref="C44:D44"/>
    <mergeCell ref="C47:D47"/>
    <mergeCell ref="C48:D48"/>
    <mergeCell ref="C49:F49"/>
    <mergeCell ref="B34:C34"/>
    <mergeCell ref="B35:C35"/>
    <mergeCell ref="B36:C36"/>
    <mergeCell ref="A37:C37"/>
    <mergeCell ref="B38:C38"/>
    <mergeCell ref="B39:C39"/>
    <mergeCell ref="B27:C27"/>
    <mergeCell ref="B28:C28"/>
  </mergeCells>
  <pageMargins left="0.7" right="0.7" top="0.75" bottom="0.75" header="0.3" footer="0.3"/>
  <pageSetup scale="76" fitToWidth="0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2A899B-F3F0-452A-B909-9F7E9C986C42}">
  <sheetPr>
    <pageSetUpPr fitToPage="1"/>
  </sheetPr>
  <dimension ref="B1:K340"/>
  <sheetViews>
    <sheetView topLeftCell="A6" workbookViewId="0">
      <selection activeCell="E7" sqref="E7"/>
    </sheetView>
  </sheetViews>
  <sheetFormatPr baseColWidth="10" defaultRowHeight="15" x14ac:dyDescent="0.25"/>
  <cols>
    <col min="1" max="1" width="1.5703125" customWidth="1"/>
    <col min="2" max="2" width="12.140625" style="36" customWidth="1"/>
    <col min="3" max="3" width="9" style="36" customWidth="1"/>
    <col min="4" max="4" width="14.7109375" customWidth="1"/>
    <col min="5" max="5" width="19.140625" bestFit="1" customWidth="1"/>
    <col min="6" max="6" width="9" customWidth="1"/>
    <col min="7" max="7" width="20.42578125" bestFit="1" customWidth="1"/>
    <col min="8" max="8" width="41" bestFit="1" customWidth="1"/>
    <col min="10" max="10" width="24.5703125" bestFit="1" customWidth="1"/>
    <col min="11" max="11" width="21.7109375" bestFit="1" customWidth="1"/>
    <col min="12" max="12" width="9.28515625" bestFit="1" customWidth="1"/>
    <col min="13" max="13" width="7" bestFit="1" customWidth="1"/>
    <col min="14" max="14" width="16.42578125" bestFit="1" customWidth="1"/>
    <col min="15" max="15" width="12.42578125" bestFit="1" customWidth="1"/>
    <col min="16" max="16" width="25.7109375" bestFit="1" customWidth="1"/>
    <col min="17" max="17" width="7.28515625" bestFit="1" customWidth="1"/>
    <col min="18" max="18" width="7.7109375" bestFit="1" customWidth="1"/>
    <col min="19" max="19" width="12.140625" bestFit="1" customWidth="1"/>
    <col min="20" max="20" width="7" bestFit="1" customWidth="1"/>
    <col min="21" max="21" width="15" bestFit="1" customWidth="1"/>
    <col min="22" max="22" width="11.85546875" bestFit="1" customWidth="1"/>
    <col min="23" max="23" width="13.7109375" bestFit="1" customWidth="1"/>
    <col min="24" max="24" width="13.28515625" bestFit="1" customWidth="1"/>
    <col min="25" max="25" width="10" bestFit="1" customWidth="1"/>
    <col min="26" max="26" width="8.7109375" bestFit="1" customWidth="1"/>
    <col min="27" max="27" width="13" bestFit="1" customWidth="1"/>
    <col min="28" max="28" width="11.140625" bestFit="1" customWidth="1"/>
    <col min="29" max="29" width="12.5703125" bestFit="1" customWidth="1"/>
    <col min="30" max="30" width="14.5703125" bestFit="1" customWidth="1"/>
    <col min="31" max="31" width="11.140625" bestFit="1" customWidth="1"/>
    <col min="32" max="32" width="13.140625" bestFit="1" customWidth="1"/>
    <col min="33" max="33" width="11.140625" bestFit="1" customWidth="1"/>
    <col min="34" max="34" width="13" bestFit="1" customWidth="1"/>
    <col min="35" max="35" width="23.5703125" bestFit="1" customWidth="1"/>
    <col min="36" max="36" width="26.7109375" bestFit="1" customWidth="1"/>
    <col min="37" max="37" width="11.140625" bestFit="1" customWidth="1"/>
    <col min="38" max="38" width="12.7109375" bestFit="1" customWidth="1"/>
    <col min="39" max="39" width="12.5703125" bestFit="1" customWidth="1"/>
    <col min="40" max="40" width="15.5703125" bestFit="1" customWidth="1"/>
    <col min="41" max="41" width="12.140625" bestFit="1" customWidth="1"/>
    <col min="42" max="42" width="15.140625" bestFit="1" customWidth="1"/>
    <col min="43" max="43" width="11.140625" bestFit="1" customWidth="1"/>
    <col min="44" max="44" width="13.5703125" bestFit="1" customWidth="1"/>
    <col min="45" max="45" width="15.28515625" bestFit="1" customWidth="1"/>
    <col min="46" max="46" width="18.42578125" bestFit="1" customWidth="1"/>
    <col min="47" max="47" width="13.5703125" bestFit="1" customWidth="1"/>
    <col min="48" max="48" width="16.7109375" bestFit="1" customWidth="1"/>
    <col min="49" max="49" width="11.140625" bestFit="1" customWidth="1"/>
    <col min="50" max="50" width="12" bestFit="1" customWidth="1"/>
    <col min="51" max="51" width="11.140625" bestFit="1" customWidth="1"/>
    <col min="52" max="52" width="13.42578125" bestFit="1" customWidth="1"/>
    <col min="53" max="53" width="11.140625" bestFit="1" customWidth="1"/>
    <col min="54" max="54" width="12.28515625" bestFit="1" customWidth="1"/>
    <col min="55" max="55" width="11.140625" bestFit="1" customWidth="1"/>
    <col min="56" max="56" width="11.28515625" bestFit="1" customWidth="1"/>
    <col min="57" max="57" width="11.140625" bestFit="1" customWidth="1"/>
    <col min="58" max="58" width="10.7109375" bestFit="1" customWidth="1"/>
    <col min="59" max="59" width="11.140625" bestFit="1" customWidth="1"/>
    <col min="60" max="60" width="13.85546875" bestFit="1" customWidth="1"/>
    <col min="61" max="61" width="13" bestFit="1" customWidth="1"/>
    <col min="62" max="62" width="16.140625" bestFit="1" customWidth="1"/>
    <col min="63" max="63" width="14.28515625" bestFit="1" customWidth="1"/>
    <col min="64" max="64" width="17.42578125" bestFit="1" customWidth="1"/>
    <col min="65" max="65" width="13" bestFit="1" customWidth="1"/>
    <col min="66" max="66" width="16.140625" bestFit="1" customWidth="1"/>
    <col min="67" max="67" width="11.140625" bestFit="1" customWidth="1"/>
    <col min="68" max="68" width="13" bestFit="1" customWidth="1"/>
    <col min="69" max="69" width="11.140625" bestFit="1" customWidth="1"/>
    <col min="70" max="70" width="12.85546875" bestFit="1" customWidth="1"/>
    <col min="71" max="71" width="11.140625" bestFit="1" customWidth="1"/>
    <col min="72" max="72" width="10.28515625" bestFit="1" customWidth="1"/>
    <col min="73" max="73" width="13.28515625" bestFit="1" customWidth="1"/>
    <col min="74" max="74" width="16.42578125" bestFit="1" customWidth="1"/>
    <col min="75" max="75" width="11.140625" bestFit="1" customWidth="1"/>
    <col min="76" max="76" width="11" bestFit="1" customWidth="1"/>
    <col min="77" max="77" width="15.28515625" bestFit="1" customWidth="1"/>
    <col min="78" max="78" width="18.42578125" bestFit="1" customWidth="1"/>
    <col min="79" max="79" width="11.140625" bestFit="1" customWidth="1"/>
    <col min="80" max="80" width="12.85546875" bestFit="1" customWidth="1"/>
    <col min="81" max="81" width="18.5703125" bestFit="1" customWidth="1"/>
    <col min="82" max="82" width="21.7109375" bestFit="1" customWidth="1"/>
    <col min="83" max="83" width="11.140625" bestFit="1" customWidth="1"/>
    <col min="84" max="84" width="13.42578125" bestFit="1" customWidth="1"/>
    <col min="85" max="85" width="13.5703125" bestFit="1" customWidth="1"/>
    <col min="86" max="86" width="16.7109375" bestFit="1" customWidth="1"/>
    <col min="87" max="87" width="11.140625" bestFit="1" customWidth="1"/>
    <col min="89" max="89" width="13" bestFit="1" customWidth="1"/>
    <col min="90" max="90" width="9.28515625" bestFit="1" customWidth="1"/>
    <col min="91" max="91" width="7" bestFit="1" customWidth="1"/>
    <col min="92" max="92" width="16.42578125" bestFit="1" customWidth="1"/>
    <col min="93" max="93" width="12.42578125" bestFit="1" customWidth="1"/>
    <col min="94" max="94" width="25.7109375" bestFit="1" customWidth="1"/>
    <col min="95" max="95" width="7.28515625" bestFit="1" customWidth="1"/>
    <col min="96" max="96" width="7.7109375" bestFit="1" customWidth="1"/>
    <col min="97" max="97" width="12.140625" bestFit="1" customWidth="1"/>
    <col min="98" max="98" width="7" bestFit="1" customWidth="1"/>
    <col min="99" max="99" width="15" bestFit="1" customWidth="1"/>
    <col min="100" max="100" width="11.85546875" bestFit="1" customWidth="1"/>
    <col min="101" max="101" width="13.7109375" bestFit="1" customWidth="1"/>
    <col min="102" max="102" width="13.28515625" bestFit="1" customWidth="1"/>
    <col min="103" max="103" width="10" bestFit="1" customWidth="1"/>
    <col min="104" max="104" width="8.7109375" bestFit="1" customWidth="1"/>
    <col min="105" max="105" width="13" bestFit="1" customWidth="1"/>
    <col min="106" max="106" width="16.140625" bestFit="1" customWidth="1"/>
    <col min="107" max="107" width="12.5703125" bestFit="1" customWidth="1"/>
  </cols>
  <sheetData>
    <row r="1" spans="2:11" x14ac:dyDescent="0.25">
      <c r="B1"/>
      <c r="C1"/>
    </row>
    <row r="2" spans="2:11" ht="15" customHeight="1" x14ac:dyDescent="0.25">
      <c r="B2" s="145" t="s">
        <v>71</v>
      </c>
      <c r="C2" s="145"/>
      <c r="D2" s="145"/>
      <c r="E2" s="145"/>
      <c r="F2" s="145"/>
      <c r="G2" s="145"/>
      <c r="H2" s="145"/>
      <c r="I2" s="145"/>
      <c r="J2" s="145"/>
      <c r="K2" s="145"/>
    </row>
    <row r="3" spans="2:11" x14ac:dyDescent="0.25">
      <c r="B3" s="146" t="s">
        <v>72</v>
      </c>
      <c r="C3" s="146"/>
      <c r="D3" s="146"/>
      <c r="E3" s="146"/>
      <c r="F3" s="146"/>
      <c r="G3" s="146"/>
      <c r="H3" s="146"/>
      <c r="I3" s="146"/>
      <c r="J3" s="146"/>
      <c r="K3" s="146"/>
    </row>
    <row r="4" spans="2:11" x14ac:dyDescent="0.25">
      <c r="B4" s="147" t="s">
        <v>257</v>
      </c>
      <c r="C4" s="147"/>
      <c r="D4" s="147"/>
      <c r="E4" s="147"/>
      <c r="F4" s="147"/>
      <c r="G4" s="147"/>
      <c r="H4" s="147"/>
      <c r="I4" s="147"/>
      <c r="J4" s="147"/>
      <c r="K4" s="147"/>
    </row>
    <row r="5" spans="2:11" ht="15.75" thickBot="1" x14ac:dyDescent="0.3">
      <c r="B5"/>
      <c r="C5"/>
    </row>
    <row r="6" spans="2:11" ht="15.75" thickBot="1" x14ac:dyDescent="0.3">
      <c r="B6" s="136" t="s">
        <v>74</v>
      </c>
      <c r="C6" s="136"/>
      <c r="D6" s="136" t="s">
        <v>75</v>
      </c>
      <c r="E6" s="136"/>
      <c r="F6" s="136" t="s">
        <v>76</v>
      </c>
      <c r="G6" s="136"/>
      <c r="H6" s="27">
        <f>SUM(F8:F255)</f>
        <v>925879</v>
      </c>
      <c r="J6" s="28" t="s">
        <v>258</v>
      </c>
      <c r="K6" s="28"/>
    </row>
    <row r="7" spans="2:11" x14ac:dyDescent="0.25">
      <c r="B7" s="29" t="s">
        <v>78</v>
      </c>
      <c r="C7" s="29" t="s">
        <v>79</v>
      </c>
      <c r="D7" s="29" t="s">
        <v>80</v>
      </c>
      <c r="E7" s="29" t="s">
        <v>81</v>
      </c>
      <c r="F7" s="29" t="s">
        <v>82</v>
      </c>
      <c r="G7" s="29" t="s">
        <v>83</v>
      </c>
      <c r="H7" s="29" t="s">
        <v>84</v>
      </c>
      <c r="J7" s="69" t="s">
        <v>85</v>
      </c>
      <c r="K7" t="s">
        <v>86</v>
      </c>
    </row>
    <row r="8" spans="2:11" x14ac:dyDescent="0.25">
      <c r="B8" s="30">
        <v>0</v>
      </c>
      <c r="C8" s="31">
        <v>0</v>
      </c>
      <c r="D8" s="32" t="s">
        <v>87</v>
      </c>
      <c r="E8" t="s">
        <v>87</v>
      </c>
      <c r="F8" s="33">
        <v>0</v>
      </c>
      <c r="G8" s="34" t="s">
        <v>88</v>
      </c>
      <c r="H8" s="35"/>
      <c r="J8" s="36" t="s">
        <v>89</v>
      </c>
      <c r="K8" s="37">
        <v>381456</v>
      </c>
    </row>
    <row r="9" spans="2:11" x14ac:dyDescent="0.25">
      <c r="B9" s="38">
        <v>0</v>
      </c>
      <c r="C9" s="31">
        <v>0</v>
      </c>
      <c r="D9" s="32" t="s">
        <v>90</v>
      </c>
      <c r="E9" t="s">
        <v>90</v>
      </c>
      <c r="F9" s="33">
        <v>0</v>
      </c>
      <c r="G9" s="34" t="s">
        <v>88</v>
      </c>
      <c r="H9" s="40"/>
      <c r="J9" s="36" t="s">
        <v>234</v>
      </c>
      <c r="K9" s="37">
        <v>368544</v>
      </c>
    </row>
    <row r="10" spans="2:11" x14ac:dyDescent="0.25">
      <c r="B10" s="30">
        <v>0</v>
      </c>
      <c r="C10" s="31">
        <v>0</v>
      </c>
      <c r="D10" s="32" t="s">
        <v>92</v>
      </c>
      <c r="E10" t="s">
        <v>92</v>
      </c>
      <c r="F10" s="33">
        <v>0</v>
      </c>
      <c r="G10" s="34" t="s">
        <v>88</v>
      </c>
      <c r="H10" s="40" t="s">
        <v>259</v>
      </c>
      <c r="J10" s="36" t="s">
        <v>195</v>
      </c>
      <c r="K10" s="37">
        <v>72000</v>
      </c>
    </row>
    <row r="11" spans="2:11" x14ac:dyDescent="0.25">
      <c r="B11" s="30">
        <v>0</v>
      </c>
      <c r="C11" s="31">
        <v>0</v>
      </c>
      <c r="D11" s="32" t="s">
        <v>94</v>
      </c>
      <c r="E11" t="s">
        <v>94</v>
      </c>
      <c r="F11" s="33">
        <v>0</v>
      </c>
      <c r="G11" s="34" t="s">
        <v>88</v>
      </c>
      <c r="H11" s="40" t="s">
        <v>95</v>
      </c>
      <c r="J11" s="36" t="s">
        <v>91</v>
      </c>
      <c r="K11" s="37">
        <v>69476</v>
      </c>
    </row>
    <row r="12" spans="2:11" x14ac:dyDescent="0.25">
      <c r="B12" s="30">
        <v>0</v>
      </c>
      <c r="C12" s="31">
        <v>0</v>
      </c>
      <c r="D12" s="32" t="s">
        <v>97</v>
      </c>
      <c r="E12" t="s">
        <v>97</v>
      </c>
      <c r="F12" s="33">
        <v>0</v>
      </c>
      <c r="G12" s="34" t="s">
        <v>88</v>
      </c>
      <c r="H12" s="40" t="s">
        <v>95</v>
      </c>
      <c r="J12" s="36" t="s">
        <v>96</v>
      </c>
      <c r="K12" s="37">
        <v>3755</v>
      </c>
    </row>
    <row r="13" spans="2:11" x14ac:dyDescent="0.25">
      <c r="B13" s="30">
        <v>0</v>
      </c>
      <c r="C13" s="31">
        <v>0</v>
      </c>
      <c r="D13" s="32" t="s">
        <v>99</v>
      </c>
      <c r="E13" t="s">
        <v>99</v>
      </c>
      <c r="F13" s="33">
        <v>0</v>
      </c>
      <c r="G13" s="34" t="s">
        <v>88</v>
      </c>
      <c r="H13" s="40"/>
      <c r="J13" s="36" t="s">
        <v>235</v>
      </c>
      <c r="K13" s="37">
        <v>3644</v>
      </c>
    </row>
    <row r="14" spans="2:11" x14ac:dyDescent="0.25">
      <c r="B14" s="30">
        <v>0</v>
      </c>
      <c r="C14" s="31">
        <v>0</v>
      </c>
      <c r="D14" s="32" t="s">
        <v>103</v>
      </c>
      <c r="E14" t="s">
        <v>103</v>
      </c>
      <c r="F14" s="33">
        <v>0</v>
      </c>
      <c r="G14" s="34" t="s">
        <v>88</v>
      </c>
      <c r="H14" s="40"/>
      <c r="J14" s="36" t="s">
        <v>102</v>
      </c>
      <c r="K14" s="37">
        <v>1925</v>
      </c>
    </row>
    <row r="15" spans="2:11" x14ac:dyDescent="0.25">
      <c r="B15" s="30">
        <v>0</v>
      </c>
      <c r="C15" s="31">
        <v>0</v>
      </c>
      <c r="D15" s="32" t="s">
        <v>105</v>
      </c>
      <c r="E15" t="s">
        <v>105</v>
      </c>
      <c r="F15" s="33">
        <v>0</v>
      </c>
      <c r="G15" s="34" t="s">
        <v>88</v>
      </c>
      <c r="H15" s="40"/>
      <c r="J15" s="36" t="s">
        <v>133</v>
      </c>
      <c r="K15" s="37">
        <v>1889</v>
      </c>
    </row>
    <row r="16" spans="2:11" x14ac:dyDescent="0.25">
      <c r="B16" s="30">
        <v>0</v>
      </c>
      <c r="C16" s="31">
        <v>0</v>
      </c>
      <c r="D16" s="32" t="s">
        <v>107</v>
      </c>
      <c r="E16" t="s">
        <v>107</v>
      </c>
      <c r="F16" s="33">
        <v>0</v>
      </c>
      <c r="G16" s="34" t="s">
        <v>88</v>
      </c>
      <c r="H16" s="40"/>
      <c r="J16" s="36" t="s">
        <v>106</v>
      </c>
      <c r="K16" s="37">
        <v>1855</v>
      </c>
    </row>
    <row r="17" spans="2:11" x14ac:dyDescent="0.25">
      <c r="B17" s="30">
        <v>0</v>
      </c>
      <c r="C17" s="31">
        <v>0</v>
      </c>
      <c r="D17" s="32" t="s">
        <v>109</v>
      </c>
      <c r="E17" t="s">
        <v>109</v>
      </c>
      <c r="F17" s="33">
        <v>0</v>
      </c>
      <c r="G17" s="34" t="s">
        <v>88</v>
      </c>
      <c r="H17" s="40"/>
      <c r="J17" s="36" t="s">
        <v>137</v>
      </c>
      <c r="K17" s="37">
        <v>1797</v>
      </c>
    </row>
    <row r="18" spans="2:11" x14ac:dyDescent="0.25">
      <c r="B18" s="30">
        <v>0</v>
      </c>
      <c r="C18" s="31">
        <v>0</v>
      </c>
      <c r="D18" s="32" t="s">
        <v>111</v>
      </c>
      <c r="E18" t="s">
        <v>111</v>
      </c>
      <c r="F18" s="33">
        <v>0</v>
      </c>
      <c r="G18" s="34" t="s">
        <v>88</v>
      </c>
      <c r="H18" s="40"/>
      <c r="J18" s="36" t="s">
        <v>120</v>
      </c>
      <c r="K18" s="37">
        <v>1612</v>
      </c>
    </row>
    <row r="19" spans="2:11" x14ac:dyDescent="0.25">
      <c r="B19" s="30">
        <v>0</v>
      </c>
      <c r="C19" s="31">
        <v>0</v>
      </c>
      <c r="D19" s="32" t="s">
        <v>113</v>
      </c>
      <c r="E19" t="s">
        <v>113</v>
      </c>
      <c r="F19" s="33">
        <v>0</v>
      </c>
      <c r="G19" s="34" t="s">
        <v>88</v>
      </c>
      <c r="H19" s="40"/>
      <c r="J19" s="36" t="s">
        <v>110</v>
      </c>
      <c r="K19" s="37">
        <v>1330</v>
      </c>
    </row>
    <row r="20" spans="2:11" x14ac:dyDescent="0.25">
      <c r="B20" s="30">
        <v>0</v>
      </c>
      <c r="C20" s="31">
        <v>0</v>
      </c>
      <c r="D20" s="32" t="s">
        <v>115</v>
      </c>
      <c r="E20" t="s">
        <v>115</v>
      </c>
      <c r="F20" s="33">
        <v>0</v>
      </c>
      <c r="G20" s="34" t="s">
        <v>88</v>
      </c>
      <c r="H20" s="40"/>
      <c r="J20" s="36" t="s">
        <v>134</v>
      </c>
      <c r="K20" s="37">
        <v>1292</v>
      </c>
    </row>
    <row r="21" spans="2:11" x14ac:dyDescent="0.25">
      <c r="B21" s="30">
        <v>0</v>
      </c>
      <c r="C21" s="31">
        <v>0</v>
      </c>
      <c r="D21" s="32" t="s">
        <v>117</v>
      </c>
      <c r="E21" t="s">
        <v>117</v>
      </c>
      <c r="F21" s="33">
        <v>0</v>
      </c>
      <c r="G21" s="34" t="s">
        <v>88</v>
      </c>
      <c r="H21" s="40"/>
      <c r="J21" s="36" t="s">
        <v>116</v>
      </c>
      <c r="K21" s="37">
        <v>1161</v>
      </c>
    </row>
    <row r="22" spans="2:11" x14ac:dyDescent="0.25">
      <c r="B22" s="30">
        <v>0</v>
      </c>
      <c r="C22" s="31">
        <v>0</v>
      </c>
      <c r="D22" s="32" t="s">
        <v>119</v>
      </c>
      <c r="E22" t="s">
        <v>119</v>
      </c>
      <c r="F22" s="33">
        <v>0</v>
      </c>
      <c r="G22" s="34" t="s">
        <v>88</v>
      </c>
      <c r="H22" s="40"/>
      <c r="J22" s="36" t="s">
        <v>125</v>
      </c>
      <c r="K22" s="37">
        <v>1087</v>
      </c>
    </row>
    <row r="23" spans="2:11" x14ac:dyDescent="0.25">
      <c r="B23" s="30">
        <v>0</v>
      </c>
      <c r="C23" s="31">
        <v>0</v>
      </c>
      <c r="D23" s="32" t="s">
        <v>121</v>
      </c>
      <c r="E23" t="s">
        <v>121</v>
      </c>
      <c r="F23" s="33">
        <v>0</v>
      </c>
      <c r="G23" s="34" t="s">
        <v>88</v>
      </c>
      <c r="H23" s="40"/>
      <c r="J23" s="36" t="s">
        <v>108</v>
      </c>
      <c r="K23" s="37">
        <v>1069</v>
      </c>
    </row>
    <row r="24" spans="2:11" x14ac:dyDescent="0.25">
      <c r="B24" s="41">
        <v>6900548</v>
      </c>
      <c r="C24" s="36">
        <v>6900550</v>
      </c>
      <c r="D24" s="32" t="s">
        <v>123</v>
      </c>
      <c r="E24" s="42" t="s">
        <v>123</v>
      </c>
      <c r="F24" s="33">
        <f t="shared" ref="F24:F87" si="0">+C24-B24+1</f>
        <v>3</v>
      </c>
      <c r="G24" s="34" t="s">
        <v>124</v>
      </c>
      <c r="H24" s="40"/>
      <c r="J24" s="36" t="s">
        <v>112</v>
      </c>
      <c r="K24" s="37">
        <v>1015</v>
      </c>
    </row>
    <row r="25" spans="2:11" x14ac:dyDescent="0.25">
      <c r="B25" s="41">
        <v>7161601</v>
      </c>
      <c r="C25" s="36">
        <v>7161846</v>
      </c>
      <c r="D25" s="32" t="s">
        <v>96</v>
      </c>
      <c r="E25" t="s">
        <v>96</v>
      </c>
      <c r="F25" s="33">
        <f t="shared" si="0"/>
        <v>246</v>
      </c>
      <c r="G25" s="34" t="s">
        <v>124</v>
      </c>
      <c r="H25" s="40" t="s">
        <v>126</v>
      </c>
      <c r="J25" s="36" t="s">
        <v>122</v>
      </c>
      <c r="K25" s="37">
        <v>1001</v>
      </c>
    </row>
    <row r="26" spans="2:11" x14ac:dyDescent="0.25">
      <c r="B26" s="41">
        <v>7161848</v>
      </c>
      <c r="C26" s="36">
        <v>7161901</v>
      </c>
      <c r="D26" s="32" t="s">
        <v>96</v>
      </c>
      <c r="E26" t="s">
        <v>96</v>
      </c>
      <c r="F26" s="33">
        <f t="shared" si="0"/>
        <v>54</v>
      </c>
      <c r="G26" s="34" t="s">
        <v>124</v>
      </c>
      <c r="H26" s="40"/>
      <c r="J26" s="36" t="s">
        <v>98</v>
      </c>
      <c r="K26" s="37">
        <v>924</v>
      </c>
    </row>
    <row r="27" spans="2:11" x14ac:dyDescent="0.25">
      <c r="B27" s="41">
        <v>7161903</v>
      </c>
      <c r="C27" s="36">
        <v>7161963</v>
      </c>
      <c r="D27" s="32" t="s">
        <v>96</v>
      </c>
      <c r="E27" t="s">
        <v>96</v>
      </c>
      <c r="F27" s="33">
        <f t="shared" si="0"/>
        <v>61</v>
      </c>
      <c r="G27" s="34" t="s">
        <v>124</v>
      </c>
      <c r="H27" s="40"/>
      <c r="J27" s="36" t="s">
        <v>100</v>
      </c>
      <c r="K27" s="37">
        <v>867</v>
      </c>
    </row>
    <row r="28" spans="2:11" x14ac:dyDescent="0.25">
      <c r="B28" s="41">
        <v>7161965</v>
      </c>
      <c r="C28" s="36">
        <v>7162583</v>
      </c>
      <c r="D28" s="32" t="s">
        <v>96</v>
      </c>
      <c r="E28" t="s">
        <v>96</v>
      </c>
      <c r="F28" s="33">
        <f t="shared" si="0"/>
        <v>619</v>
      </c>
      <c r="G28" s="34" t="s">
        <v>124</v>
      </c>
      <c r="H28" s="40"/>
      <c r="J28" s="36" t="s">
        <v>127</v>
      </c>
      <c r="K28" s="37">
        <v>813</v>
      </c>
    </row>
    <row r="29" spans="2:11" x14ac:dyDescent="0.25">
      <c r="B29" s="41">
        <v>7162585</v>
      </c>
      <c r="C29" s="36">
        <v>7162601</v>
      </c>
      <c r="D29" s="32" t="s">
        <v>96</v>
      </c>
      <c r="E29" t="s">
        <v>96</v>
      </c>
      <c r="F29" s="33">
        <f t="shared" si="0"/>
        <v>17</v>
      </c>
      <c r="G29" s="34" t="s">
        <v>124</v>
      </c>
      <c r="H29" s="40"/>
      <c r="J29" s="36" t="s">
        <v>132</v>
      </c>
      <c r="K29" s="37">
        <v>725</v>
      </c>
    </row>
    <row r="30" spans="2:11" x14ac:dyDescent="0.25">
      <c r="B30" s="41">
        <v>7162603</v>
      </c>
      <c r="C30" s="36">
        <v>7162658</v>
      </c>
      <c r="D30" s="32" t="s">
        <v>96</v>
      </c>
      <c r="E30" t="s">
        <v>96</v>
      </c>
      <c r="F30" s="33">
        <f t="shared" si="0"/>
        <v>56</v>
      </c>
      <c r="G30" s="34" t="s">
        <v>124</v>
      </c>
      <c r="H30" s="40"/>
      <c r="J30" s="36" t="s">
        <v>196</v>
      </c>
      <c r="K30" s="37">
        <v>703</v>
      </c>
    </row>
    <row r="31" spans="2:11" x14ac:dyDescent="0.25">
      <c r="B31" s="41">
        <v>7162661</v>
      </c>
      <c r="C31" s="36">
        <v>7162673</v>
      </c>
      <c r="D31" s="32" t="s">
        <v>96</v>
      </c>
      <c r="E31" t="s">
        <v>96</v>
      </c>
      <c r="F31" s="33">
        <f t="shared" si="0"/>
        <v>13</v>
      </c>
      <c r="G31" s="34" t="s">
        <v>124</v>
      </c>
      <c r="H31" s="40"/>
      <c r="J31" s="36" t="s">
        <v>131</v>
      </c>
      <c r="K31" s="37">
        <v>675</v>
      </c>
    </row>
    <row r="32" spans="2:11" x14ac:dyDescent="0.25">
      <c r="B32" s="41">
        <v>7162676</v>
      </c>
      <c r="C32" s="36">
        <v>7162677</v>
      </c>
      <c r="D32" s="32" t="s">
        <v>96</v>
      </c>
      <c r="E32" t="s">
        <v>96</v>
      </c>
      <c r="F32" s="33">
        <f t="shared" si="0"/>
        <v>2</v>
      </c>
      <c r="G32" s="34" t="s">
        <v>124</v>
      </c>
      <c r="H32" s="40"/>
      <c r="J32" s="36" t="s">
        <v>93</v>
      </c>
      <c r="K32" s="37">
        <v>578</v>
      </c>
    </row>
    <row r="33" spans="2:11" x14ac:dyDescent="0.25">
      <c r="B33" s="41">
        <v>7162679</v>
      </c>
      <c r="C33" s="36">
        <v>7162681</v>
      </c>
      <c r="D33" s="32" t="s">
        <v>96</v>
      </c>
      <c r="E33" t="s">
        <v>96</v>
      </c>
      <c r="F33" s="33">
        <f t="shared" si="0"/>
        <v>3</v>
      </c>
      <c r="G33" s="34" t="s">
        <v>124</v>
      </c>
      <c r="H33" s="40"/>
      <c r="J33" s="36" t="s">
        <v>118</v>
      </c>
      <c r="K33" s="37">
        <v>560</v>
      </c>
    </row>
    <row r="34" spans="2:11" x14ac:dyDescent="0.25">
      <c r="B34" s="41">
        <v>7162683</v>
      </c>
      <c r="C34" s="36">
        <v>7162697</v>
      </c>
      <c r="D34" s="32" t="s">
        <v>96</v>
      </c>
      <c r="E34" t="s">
        <v>96</v>
      </c>
      <c r="F34" s="33">
        <f t="shared" si="0"/>
        <v>15</v>
      </c>
      <c r="G34" s="34" t="s">
        <v>124</v>
      </c>
      <c r="H34" s="40"/>
      <c r="J34" s="36" t="s">
        <v>148</v>
      </c>
      <c r="K34" s="37">
        <v>530</v>
      </c>
    </row>
    <row r="35" spans="2:11" x14ac:dyDescent="0.25">
      <c r="B35" s="41">
        <v>7162699</v>
      </c>
      <c r="C35" s="36">
        <v>7162757</v>
      </c>
      <c r="D35" s="32" t="s">
        <v>96</v>
      </c>
      <c r="E35" t="s">
        <v>96</v>
      </c>
      <c r="F35" s="33">
        <f t="shared" si="0"/>
        <v>59</v>
      </c>
      <c r="G35" s="34" t="s">
        <v>124</v>
      </c>
      <c r="H35" s="40"/>
      <c r="J35" s="36" t="s">
        <v>136</v>
      </c>
      <c r="K35" s="37">
        <v>466</v>
      </c>
    </row>
    <row r="36" spans="2:11" x14ac:dyDescent="0.25">
      <c r="B36" s="41">
        <v>7162759</v>
      </c>
      <c r="C36" s="36">
        <v>7162764</v>
      </c>
      <c r="D36" s="32" t="s">
        <v>96</v>
      </c>
      <c r="E36" t="s">
        <v>96</v>
      </c>
      <c r="F36" s="33">
        <f t="shared" si="0"/>
        <v>6</v>
      </c>
      <c r="G36" s="34" t="s">
        <v>124</v>
      </c>
      <c r="H36" s="40"/>
      <c r="J36" s="36" t="s">
        <v>129</v>
      </c>
      <c r="K36" s="37">
        <v>460</v>
      </c>
    </row>
    <row r="37" spans="2:11" x14ac:dyDescent="0.25">
      <c r="B37" s="41">
        <v>7162766</v>
      </c>
      <c r="C37" s="36">
        <v>7162777</v>
      </c>
      <c r="D37" s="32" t="s">
        <v>96</v>
      </c>
      <c r="E37" t="s">
        <v>96</v>
      </c>
      <c r="F37" s="33">
        <f t="shared" si="0"/>
        <v>12</v>
      </c>
      <c r="G37" s="34" t="s">
        <v>124</v>
      </c>
      <c r="H37" s="40"/>
      <c r="J37" s="36" t="s">
        <v>130</v>
      </c>
      <c r="K37" s="37">
        <v>392</v>
      </c>
    </row>
    <row r="38" spans="2:11" x14ac:dyDescent="0.25">
      <c r="B38" s="41">
        <v>7322383</v>
      </c>
      <c r="C38" s="36">
        <v>7322411</v>
      </c>
      <c r="D38" s="32" t="s">
        <v>123</v>
      </c>
      <c r="E38" s="42" t="s">
        <v>123</v>
      </c>
      <c r="F38" s="33">
        <f t="shared" si="0"/>
        <v>29</v>
      </c>
      <c r="G38" s="34" t="s">
        <v>124</v>
      </c>
      <c r="H38" s="40"/>
      <c r="J38" s="36" t="s">
        <v>128</v>
      </c>
      <c r="K38" s="37">
        <v>377</v>
      </c>
    </row>
    <row r="39" spans="2:11" x14ac:dyDescent="0.25">
      <c r="B39" s="41">
        <v>7383097</v>
      </c>
      <c r="C39" s="36">
        <v>7383097</v>
      </c>
      <c r="D39" s="32" t="s">
        <v>140</v>
      </c>
      <c r="E39" t="s">
        <v>140</v>
      </c>
      <c r="F39" s="33">
        <f t="shared" si="0"/>
        <v>1</v>
      </c>
      <c r="G39" s="34" t="s">
        <v>124</v>
      </c>
      <c r="H39" s="40" t="s">
        <v>141</v>
      </c>
      <c r="J39" s="36" t="s">
        <v>143</v>
      </c>
      <c r="K39" s="37">
        <v>317</v>
      </c>
    </row>
    <row r="40" spans="2:11" x14ac:dyDescent="0.25">
      <c r="B40" s="41">
        <v>7383493</v>
      </c>
      <c r="C40" s="36">
        <v>7383530</v>
      </c>
      <c r="D40" s="32" t="s">
        <v>123</v>
      </c>
      <c r="E40" s="42" t="s">
        <v>123</v>
      </c>
      <c r="F40" s="33">
        <f t="shared" si="0"/>
        <v>38</v>
      </c>
      <c r="G40" s="34" t="s">
        <v>124</v>
      </c>
      <c r="H40" s="40"/>
      <c r="J40" s="36" t="s">
        <v>138</v>
      </c>
      <c r="K40" s="37">
        <v>314</v>
      </c>
    </row>
    <row r="41" spans="2:11" x14ac:dyDescent="0.25">
      <c r="B41" s="41">
        <v>7452931</v>
      </c>
      <c r="C41" s="36">
        <v>7452950</v>
      </c>
      <c r="D41" s="32" t="s">
        <v>123</v>
      </c>
      <c r="E41" s="42" t="s">
        <v>123</v>
      </c>
      <c r="F41" s="33">
        <f t="shared" si="0"/>
        <v>20</v>
      </c>
      <c r="G41" s="34" t="s">
        <v>124</v>
      </c>
      <c r="H41" s="40"/>
      <c r="J41" s="36" t="s">
        <v>114</v>
      </c>
      <c r="K41" s="37">
        <v>309</v>
      </c>
    </row>
    <row r="42" spans="2:11" x14ac:dyDescent="0.25">
      <c r="B42" s="41">
        <v>7480531</v>
      </c>
      <c r="C42" s="36">
        <v>7480550</v>
      </c>
      <c r="D42" s="32" t="s">
        <v>123</v>
      </c>
      <c r="E42" s="42" t="s">
        <v>123</v>
      </c>
      <c r="F42" s="33">
        <f t="shared" si="0"/>
        <v>20</v>
      </c>
      <c r="G42" s="34" t="s">
        <v>124</v>
      </c>
      <c r="H42" s="40"/>
      <c r="J42" s="36" t="s">
        <v>139</v>
      </c>
      <c r="K42" s="37">
        <v>289</v>
      </c>
    </row>
    <row r="43" spans="2:11" x14ac:dyDescent="0.25">
      <c r="B43" s="36">
        <v>7655930</v>
      </c>
      <c r="C43" s="36">
        <v>7655930</v>
      </c>
      <c r="D43" s="32" t="s">
        <v>93</v>
      </c>
      <c r="E43" t="s">
        <v>93</v>
      </c>
      <c r="F43" s="33">
        <f t="shared" si="0"/>
        <v>1</v>
      </c>
      <c r="G43" s="34" t="s">
        <v>124</v>
      </c>
      <c r="H43" s="40" t="s">
        <v>146</v>
      </c>
      <c r="J43" s="36" t="s">
        <v>104</v>
      </c>
      <c r="K43" s="37">
        <v>280</v>
      </c>
    </row>
    <row r="44" spans="2:11" x14ac:dyDescent="0.25">
      <c r="B44" s="41">
        <v>7655946</v>
      </c>
      <c r="C44" s="36">
        <v>7655948</v>
      </c>
      <c r="D44" s="32" t="s">
        <v>93</v>
      </c>
      <c r="E44" t="s">
        <v>93</v>
      </c>
      <c r="F44" s="33">
        <f t="shared" si="0"/>
        <v>3</v>
      </c>
      <c r="G44" s="34" t="s">
        <v>124</v>
      </c>
      <c r="H44" s="40"/>
      <c r="J44" s="36" t="s">
        <v>140</v>
      </c>
      <c r="K44" s="37">
        <v>118</v>
      </c>
    </row>
    <row r="45" spans="2:11" x14ac:dyDescent="0.25">
      <c r="B45" s="41">
        <v>7713417</v>
      </c>
      <c r="C45" s="36">
        <v>7713419</v>
      </c>
      <c r="D45" s="32" t="s">
        <v>93</v>
      </c>
      <c r="E45" t="s">
        <v>93</v>
      </c>
      <c r="F45" s="33">
        <f t="shared" si="0"/>
        <v>3</v>
      </c>
      <c r="G45" s="34" t="s">
        <v>124</v>
      </c>
      <c r="H45" s="40"/>
      <c r="J45" s="36" t="s">
        <v>123</v>
      </c>
      <c r="K45" s="37">
        <v>110</v>
      </c>
    </row>
    <row r="46" spans="2:11" x14ac:dyDescent="0.25">
      <c r="B46" s="41">
        <v>7715401</v>
      </c>
      <c r="C46" s="36">
        <v>7715403</v>
      </c>
      <c r="D46" s="32" t="s">
        <v>93</v>
      </c>
      <c r="E46" t="s">
        <v>93</v>
      </c>
      <c r="F46" s="33">
        <f t="shared" si="0"/>
        <v>3</v>
      </c>
      <c r="G46" s="34" t="s">
        <v>124</v>
      </c>
      <c r="H46" s="40"/>
      <c r="J46" s="36" t="s">
        <v>142</v>
      </c>
      <c r="K46" s="37">
        <v>102</v>
      </c>
    </row>
    <row r="47" spans="2:11" x14ac:dyDescent="0.25">
      <c r="B47" s="41">
        <v>7715406</v>
      </c>
      <c r="C47" s="36">
        <v>7715410</v>
      </c>
      <c r="D47" s="32" t="s">
        <v>93</v>
      </c>
      <c r="E47" t="s">
        <v>93</v>
      </c>
      <c r="F47" s="33">
        <f t="shared" si="0"/>
        <v>5</v>
      </c>
      <c r="G47" s="34" t="s">
        <v>124</v>
      </c>
      <c r="H47" s="40"/>
      <c r="J47" s="36" t="s">
        <v>144</v>
      </c>
      <c r="K47" s="37">
        <v>35</v>
      </c>
    </row>
    <row r="48" spans="2:11" x14ac:dyDescent="0.25">
      <c r="B48" s="41">
        <v>7715421</v>
      </c>
      <c r="C48" s="36">
        <v>7715427</v>
      </c>
      <c r="D48" s="32" t="s">
        <v>93</v>
      </c>
      <c r="E48" t="s">
        <v>93</v>
      </c>
      <c r="F48" s="33">
        <f t="shared" si="0"/>
        <v>7</v>
      </c>
      <c r="G48" s="34" t="s">
        <v>124</v>
      </c>
      <c r="H48" s="40"/>
      <c r="J48" s="36" t="s">
        <v>147</v>
      </c>
      <c r="K48" s="37">
        <v>16</v>
      </c>
    </row>
    <row r="49" spans="2:11" x14ac:dyDescent="0.25">
      <c r="B49" s="41">
        <v>7715429</v>
      </c>
      <c r="C49" s="36">
        <v>7715429</v>
      </c>
      <c r="D49" s="32" t="s">
        <v>93</v>
      </c>
      <c r="E49" t="s">
        <v>93</v>
      </c>
      <c r="F49" s="33">
        <f t="shared" si="0"/>
        <v>1</v>
      </c>
      <c r="G49" s="34" t="s">
        <v>124</v>
      </c>
      <c r="H49" s="40"/>
      <c r="J49" s="36" t="s">
        <v>145</v>
      </c>
      <c r="K49" s="37">
        <v>10</v>
      </c>
    </row>
    <row r="50" spans="2:11" x14ac:dyDescent="0.25">
      <c r="B50" s="41">
        <v>7715430</v>
      </c>
      <c r="C50" s="36">
        <v>7715431</v>
      </c>
      <c r="D50" s="32" t="s">
        <v>93</v>
      </c>
      <c r="E50" t="s">
        <v>93</v>
      </c>
      <c r="F50" s="33">
        <f t="shared" si="0"/>
        <v>2</v>
      </c>
      <c r="G50" s="34" t="s">
        <v>124</v>
      </c>
      <c r="H50" s="40"/>
      <c r="J50" s="36" t="s">
        <v>101</v>
      </c>
      <c r="K50" s="37">
        <v>1</v>
      </c>
    </row>
    <row r="51" spans="2:11" x14ac:dyDescent="0.25">
      <c r="B51" s="41">
        <v>7738722</v>
      </c>
      <c r="C51" s="36">
        <v>7738725</v>
      </c>
      <c r="D51" s="32" t="s">
        <v>108</v>
      </c>
      <c r="E51" t="s">
        <v>108</v>
      </c>
      <c r="F51" s="33">
        <f t="shared" si="0"/>
        <v>4</v>
      </c>
      <c r="G51" s="34" t="s">
        <v>124</v>
      </c>
      <c r="H51" s="40" t="s">
        <v>197</v>
      </c>
      <c r="J51" s="36" t="s">
        <v>113</v>
      </c>
      <c r="K51" s="37">
        <v>0</v>
      </c>
    </row>
    <row r="52" spans="2:11" x14ac:dyDescent="0.25">
      <c r="B52" s="41">
        <v>7756799</v>
      </c>
      <c r="C52" s="36">
        <v>7756799</v>
      </c>
      <c r="D52" s="32" t="s">
        <v>136</v>
      </c>
      <c r="E52" t="s">
        <v>136</v>
      </c>
      <c r="F52" s="33">
        <f t="shared" si="0"/>
        <v>1</v>
      </c>
      <c r="G52" s="34" t="s">
        <v>124</v>
      </c>
      <c r="H52" s="40"/>
      <c r="J52" s="36" t="s">
        <v>117</v>
      </c>
      <c r="K52" s="37">
        <v>0</v>
      </c>
    </row>
    <row r="53" spans="2:11" x14ac:dyDescent="0.25">
      <c r="B53" s="41">
        <v>7922431</v>
      </c>
      <c r="C53" s="36">
        <v>7922431</v>
      </c>
      <c r="D53" s="32" t="s">
        <v>93</v>
      </c>
      <c r="E53" t="s">
        <v>93</v>
      </c>
      <c r="F53" s="33">
        <f t="shared" si="0"/>
        <v>1</v>
      </c>
      <c r="G53" s="34" t="s">
        <v>124</v>
      </c>
      <c r="H53" s="40"/>
      <c r="J53" s="36" t="s">
        <v>99</v>
      </c>
      <c r="K53" s="37">
        <v>0</v>
      </c>
    </row>
    <row r="54" spans="2:11" x14ac:dyDescent="0.25">
      <c r="B54" s="41">
        <v>7922436</v>
      </c>
      <c r="C54" s="36">
        <v>7922436</v>
      </c>
      <c r="D54" s="32" t="s">
        <v>93</v>
      </c>
      <c r="E54" t="s">
        <v>93</v>
      </c>
      <c r="F54" s="33">
        <f t="shared" si="0"/>
        <v>1</v>
      </c>
      <c r="G54" s="34" t="s">
        <v>124</v>
      </c>
      <c r="H54" s="40"/>
      <c r="J54" s="36" t="s">
        <v>90</v>
      </c>
      <c r="K54" s="37">
        <v>0</v>
      </c>
    </row>
    <row r="55" spans="2:11" x14ac:dyDescent="0.25">
      <c r="B55" s="41">
        <v>7922440</v>
      </c>
      <c r="C55" s="36">
        <v>7922440</v>
      </c>
      <c r="D55" s="32" t="s">
        <v>93</v>
      </c>
      <c r="E55" t="s">
        <v>93</v>
      </c>
      <c r="F55" s="33">
        <f t="shared" si="0"/>
        <v>1</v>
      </c>
      <c r="G55" s="34" t="s">
        <v>124</v>
      </c>
      <c r="H55" s="40"/>
      <c r="J55" s="36" t="s">
        <v>92</v>
      </c>
      <c r="K55" s="37">
        <v>0</v>
      </c>
    </row>
    <row r="56" spans="2:11" x14ac:dyDescent="0.25">
      <c r="B56" s="41">
        <v>7924671</v>
      </c>
      <c r="C56" s="36">
        <v>7924672</v>
      </c>
      <c r="D56" s="32" t="s">
        <v>108</v>
      </c>
      <c r="E56" t="s">
        <v>108</v>
      </c>
      <c r="F56" s="33">
        <f t="shared" si="0"/>
        <v>2</v>
      </c>
      <c r="G56" s="34" t="s">
        <v>124</v>
      </c>
      <c r="H56" s="40"/>
      <c r="J56" s="36" t="s">
        <v>103</v>
      </c>
      <c r="K56" s="37">
        <v>0</v>
      </c>
    </row>
    <row r="57" spans="2:11" x14ac:dyDescent="0.25">
      <c r="B57" s="41">
        <v>8141354</v>
      </c>
      <c r="C57" s="36">
        <v>8141359</v>
      </c>
      <c r="D57" s="32" t="s">
        <v>138</v>
      </c>
      <c r="E57" t="s">
        <v>138</v>
      </c>
      <c r="F57" s="33">
        <f t="shared" si="0"/>
        <v>6</v>
      </c>
      <c r="G57" s="34" t="s">
        <v>124</v>
      </c>
      <c r="H57" s="40"/>
      <c r="J57" s="36" t="s">
        <v>97</v>
      </c>
      <c r="K57" s="37">
        <v>0</v>
      </c>
    </row>
    <row r="58" spans="2:11" x14ac:dyDescent="0.25">
      <c r="B58" s="41">
        <v>8172051</v>
      </c>
      <c r="C58" s="36">
        <v>8172080</v>
      </c>
      <c r="D58" s="32" t="s">
        <v>93</v>
      </c>
      <c r="E58" t="s">
        <v>93</v>
      </c>
      <c r="F58" s="33">
        <f t="shared" si="0"/>
        <v>30</v>
      </c>
      <c r="G58" s="34" t="s">
        <v>124</v>
      </c>
      <c r="H58" s="40"/>
      <c r="J58" s="36" t="s">
        <v>115</v>
      </c>
      <c r="K58" s="37">
        <v>0</v>
      </c>
    </row>
    <row r="59" spans="2:11" x14ac:dyDescent="0.25">
      <c r="B59" s="41">
        <v>8178222</v>
      </c>
      <c r="C59" s="36">
        <v>8178253</v>
      </c>
      <c r="D59" s="32" t="s">
        <v>138</v>
      </c>
      <c r="E59" t="s">
        <v>138</v>
      </c>
      <c r="F59" s="33">
        <f t="shared" si="0"/>
        <v>32</v>
      </c>
      <c r="G59" s="34" t="s">
        <v>124</v>
      </c>
      <c r="H59" s="40"/>
      <c r="J59" s="36" t="s">
        <v>94</v>
      </c>
      <c r="K59" s="37">
        <v>0</v>
      </c>
    </row>
    <row r="60" spans="2:11" x14ac:dyDescent="0.25">
      <c r="B60" s="41">
        <v>8226320</v>
      </c>
      <c r="C60" s="36">
        <v>8226320</v>
      </c>
      <c r="D60" s="32" t="s">
        <v>108</v>
      </c>
      <c r="E60" t="s">
        <v>108</v>
      </c>
      <c r="F60" s="33">
        <f t="shared" si="0"/>
        <v>1</v>
      </c>
      <c r="G60" s="34" t="s">
        <v>124</v>
      </c>
      <c r="H60" s="40"/>
      <c r="J60" s="36" t="s">
        <v>119</v>
      </c>
      <c r="K60" s="37">
        <v>0</v>
      </c>
    </row>
    <row r="61" spans="2:11" x14ac:dyDescent="0.25">
      <c r="B61" s="41">
        <v>8402558</v>
      </c>
      <c r="C61" s="36">
        <v>8402836</v>
      </c>
      <c r="D61" s="32" t="s">
        <v>96</v>
      </c>
      <c r="E61" t="s">
        <v>96</v>
      </c>
      <c r="F61" s="33">
        <f t="shared" si="0"/>
        <v>279</v>
      </c>
      <c r="G61" s="34" t="s">
        <v>124</v>
      </c>
      <c r="H61" s="40"/>
      <c r="J61" s="36" t="s">
        <v>87</v>
      </c>
      <c r="K61" s="37">
        <v>0</v>
      </c>
    </row>
    <row r="62" spans="2:11" x14ac:dyDescent="0.25">
      <c r="B62" s="41">
        <v>8403002</v>
      </c>
      <c r="C62" s="36">
        <v>8403054</v>
      </c>
      <c r="D62" s="32" t="s">
        <v>138</v>
      </c>
      <c r="E62" t="s">
        <v>138</v>
      </c>
      <c r="F62" s="33">
        <f t="shared" si="0"/>
        <v>53</v>
      </c>
      <c r="G62" s="34" t="s">
        <v>124</v>
      </c>
      <c r="H62" s="40"/>
      <c r="J62" s="36" t="s">
        <v>121</v>
      </c>
      <c r="K62" s="37">
        <v>0</v>
      </c>
    </row>
    <row r="63" spans="2:11" x14ac:dyDescent="0.25">
      <c r="B63" s="41">
        <v>8425440</v>
      </c>
      <c r="C63" s="36">
        <v>8425491</v>
      </c>
      <c r="D63" s="32" t="s">
        <v>138</v>
      </c>
      <c r="E63" t="s">
        <v>138</v>
      </c>
      <c r="F63" s="33">
        <f t="shared" si="0"/>
        <v>52</v>
      </c>
      <c r="G63" s="34" t="s">
        <v>124</v>
      </c>
      <c r="H63" s="40"/>
      <c r="J63" s="36" t="s">
        <v>111</v>
      </c>
      <c r="K63" s="37">
        <v>0</v>
      </c>
    </row>
    <row r="64" spans="2:11" x14ac:dyDescent="0.25">
      <c r="B64" s="41">
        <v>8546351</v>
      </c>
      <c r="C64" s="36">
        <v>8546737</v>
      </c>
      <c r="D64" s="32" t="s">
        <v>96</v>
      </c>
      <c r="E64" t="s">
        <v>96</v>
      </c>
      <c r="F64" s="33">
        <f t="shared" si="0"/>
        <v>387</v>
      </c>
      <c r="G64" s="34" t="s">
        <v>124</v>
      </c>
      <c r="H64" s="40"/>
      <c r="J64" s="36" t="s">
        <v>107</v>
      </c>
      <c r="K64" s="37">
        <v>0</v>
      </c>
    </row>
    <row r="65" spans="2:11" x14ac:dyDescent="0.25">
      <c r="B65" s="41">
        <v>8579575</v>
      </c>
      <c r="C65" s="36">
        <v>8579575</v>
      </c>
      <c r="D65" s="42" t="s">
        <v>133</v>
      </c>
      <c r="F65" s="33">
        <f t="shared" si="0"/>
        <v>1</v>
      </c>
      <c r="G65" s="34" t="s">
        <v>124</v>
      </c>
      <c r="H65" s="40" t="s">
        <v>260</v>
      </c>
      <c r="J65" s="36" t="s">
        <v>109</v>
      </c>
      <c r="K65" s="37">
        <v>0</v>
      </c>
    </row>
    <row r="66" spans="2:11" x14ac:dyDescent="0.25">
      <c r="B66" s="41">
        <v>8586042</v>
      </c>
      <c r="C66" s="36">
        <v>8586059</v>
      </c>
      <c r="D66" s="32" t="s">
        <v>138</v>
      </c>
      <c r="E66" t="s">
        <v>138</v>
      </c>
      <c r="F66" s="33">
        <f t="shared" si="0"/>
        <v>18</v>
      </c>
      <c r="G66" s="34" t="s">
        <v>124</v>
      </c>
      <c r="H66" s="40"/>
      <c r="J66" s="36" t="s">
        <v>105</v>
      </c>
      <c r="K66" s="37">
        <v>0</v>
      </c>
    </row>
    <row r="67" spans="2:11" x14ac:dyDescent="0.25">
      <c r="B67" s="41">
        <v>8611041</v>
      </c>
      <c r="C67" s="36">
        <v>8611041</v>
      </c>
      <c r="D67" s="32" t="s">
        <v>93</v>
      </c>
      <c r="E67" t="s">
        <v>93</v>
      </c>
      <c r="F67" s="33">
        <f t="shared" si="0"/>
        <v>1</v>
      </c>
      <c r="G67" s="34" t="s">
        <v>124</v>
      </c>
      <c r="H67" s="40"/>
      <c r="J67" s="36" t="s">
        <v>150</v>
      </c>
      <c r="K67" s="37">
        <v>925879</v>
      </c>
    </row>
    <row r="68" spans="2:11" x14ac:dyDescent="0.25">
      <c r="B68" s="41">
        <v>8611043</v>
      </c>
      <c r="C68" s="36">
        <v>8611043</v>
      </c>
      <c r="D68" s="32" t="s">
        <v>93</v>
      </c>
      <c r="E68" t="s">
        <v>93</v>
      </c>
      <c r="F68" s="33">
        <f t="shared" si="0"/>
        <v>1</v>
      </c>
      <c r="G68" s="34" t="s">
        <v>124</v>
      </c>
      <c r="H68" s="40"/>
    </row>
    <row r="69" spans="2:11" x14ac:dyDescent="0.25">
      <c r="B69" s="41">
        <v>8611050</v>
      </c>
      <c r="C69" s="36">
        <v>8611050</v>
      </c>
      <c r="D69" s="32" t="s">
        <v>93</v>
      </c>
      <c r="E69" t="s">
        <v>93</v>
      </c>
      <c r="F69" s="33">
        <f t="shared" si="0"/>
        <v>1</v>
      </c>
      <c r="G69" s="34" t="s">
        <v>124</v>
      </c>
      <c r="H69" s="40"/>
    </row>
    <row r="70" spans="2:11" x14ac:dyDescent="0.25">
      <c r="B70" s="41">
        <v>8611063</v>
      </c>
      <c r="C70" s="36">
        <v>8611063</v>
      </c>
      <c r="D70" s="32" t="s">
        <v>93</v>
      </c>
      <c r="E70" t="s">
        <v>93</v>
      </c>
      <c r="F70" s="33">
        <f t="shared" si="0"/>
        <v>1</v>
      </c>
      <c r="G70" s="34" t="s">
        <v>124</v>
      </c>
      <c r="H70" s="40"/>
    </row>
    <row r="71" spans="2:11" x14ac:dyDescent="0.25">
      <c r="B71" s="41">
        <v>8611066</v>
      </c>
      <c r="C71" s="36">
        <v>8611066</v>
      </c>
      <c r="D71" s="32" t="s">
        <v>93</v>
      </c>
      <c r="E71" t="s">
        <v>93</v>
      </c>
      <c r="F71" s="33">
        <f t="shared" si="0"/>
        <v>1</v>
      </c>
      <c r="G71" s="34" t="s">
        <v>124</v>
      </c>
      <c r="H71" s="40"/>
    </row>
    <row r="72" spans="2:11" x14ac:dyDescent="0.25">
      <c r="B72" s="41">
        <v>8611069</v>
      </c>
      <c r="C72" s="36">
        <v>8611080</v>
      </c>
      <c r="D72" s="32" t="s">
        <v>93</v>
      </c>
      <c r="E72" t="s">
        <v>93</v>
      </c>
      <c r="F72" s="33">
        <f t="shared" si="0"/>
        <v>12</v>
      </c>
      <c r="G72" s="34" t="s">
        <v>124</v>
      </c>
      <c r="H72" s="40"/>
    </row>
    <row r="73" spans="2:11" x14ac:dyDescent="0.25">
      <c r="B73" s="41">
        <v>8611101</v>
      </c>
      <c r="C73" s="36">
        <v>8611123</v>
      </c>
      <c r="D73" s="32" t="s">
        <v>93</v>
      </c>
      <c r="E73" t="s">
        <v>93</v>
      </c>
      <c r="F73" s="33">
        <f t="shared" si="0"/>
        <v>23</v>
      </c>
      <c r="G73" s="34" t="s">
        <v>124</v>
      </c>
      <c r="H73" s="40"/>
    </row>
    <row r="74" spans="2:11" x14ac:dyDescent="0.25">
      <c r="B74" s="41">
        <v>8611141</v>
      </c>
      <c r="C74" s="36">
        <v>8611157</v>
      </c>
      <c r="D74" s="32" t="s">
        <v>93</v>
      </c>
      <c r="E74" t="s">
        <v>93</v>
      </c>
      <c r="F74" s="33">
        <f t="shared" si="0"/>
        <v>17</v>
      </c>
      <c r="G74" s="34" t="s">
        <v>124</v>
      </c>
      <c r="H74" s="40"/>
    </row>
    <row r="75" spans="2:11" x14ac:dyDescent="0.25">
      <c r="B75" s="41">
        <v>8611161</v>
      </c>
      <c r="C75" s="36">
        <v>8611161</v>
      </c>
      <c r="D75" s="32" t="s">
        <v>93</v>
      </c>
      <c r="E75" t="s">
        <v>93</v>
      </c>
      <c r="F75" s="33">
        <f t="shared" si="0"/>
        <v>1</v>
      </c>
      <c r="G75" s="34" t="s">
        <v>124</v>
      </c>
      <c r="H75" s="40"/>
    </row>
    <row r="76" spans="2:11" x14ac:dyDescent="0.25">
      <c r="B76" s="41">
        <v>8611182</v>
      </c>
      <c r="C76" s="36">
        <v>8611183</v>
      </c>
      <c r="D76" s="32" t="s">
        <v>93</v>
      </c>
      <c r="E76" t="s">
        <v>93</v>
      </c>
      <c r="F76" s="33">
        <f t="shared" si="0"/>
        <v>2</v>
      </c>
      <c r="G76" s="34" t="s">
        <v>124</v>
      </c>
      <c r="H76" s="40"/>
    </row>
    <row r="77" spans="2:11" x14ac:dyDescent="0.25">
      <c r="B77" s="41">
        <v>8611309</v>
      </c>
      <c r="C77" s="36">
        <v>8611310</v>
      </c>
      <c r="D77" s="32" t="s">
        <v>93</v>
      </c>
      <c r="E77" t="s">
        <v>93</v>
      </c>
      <c r="F77" s="33">
        <f t="shared" si="0"/>
        <v>2</v>
      </c>
      <c r="G77" s="34" t="s">
        <v>124</v>
      </c>
      <c r="H77" s="40"/>
    </row>
    <row r="78" spans="2:11" x14ac:dyDescent="0.25">
      <c r="B78" s="41">
        <v>8611312</v>
      </c>
      <c r="C78" s="36">
        <v>8611312</v>
      </c>
      <c r="D78" s="32" t="s">
        <v>93</v>
      </c>
      <c r="E78" t="s">
        <v>93</v>
      </c>
      <c r="F78" s="33">
        <f t="shared" si="0"/>
        <v>1</v>
      </c>
      <c r="G78" s="34" t="s">
        <v>124</v>
      </c>
      <c r="H78" s="40"/>
    </row>
    <row r="79" spans="2:11" x14ac:dyDescent="0.25">
      <c r="B79" s="41">
        <v>8611404</v>
      </c>
      <c r="C79" s="36">
        <v>8611404</v>
      </c>
      <c r="D79" s="32" t="s">
        <v>93</v>
      </c>
      <c r="E79" t="s">
        <v>93</v>
      </c>
      <c r="F79" s="33">
        <f t="shared" si="0"/>
        <v>1</v>
      </c>
      <c r="G79" s="34" t="s">
        <v>124</v>
      </c>
      <c r="H79" s="40"/>
    </row>
    <row r="80" spans="2:11" x14ac:dyDescent="0.25">
      <c r="B80" s="41">
        <v>8611410</v>
      </c>
      <c r="C80" s="36">
        <v>8611410</v>
      </c>
      <c r="D80" s="32" t="s">
        <v>93</v>
      </c>
      <c r="E80" t="s">
        <v>93</v>
      </c>
      <c r="F80" s="33">
        <f t="shared" si="0"/>
        <v>1</v>
      </c>
      <c r="G80" s="34" t="s">
        <v>124</v>
      </c>
      <c r="H80" s="40"/>
    </row>
    <row r="81" spans="2:8" x14ac:dyDescent="0.25">
      <c r="B81" s="41">
        <v>8611412</v>
      </c>
      <c r="C81" s="36">
        <v>8611412</v>
      </c>
      <c r="D81" s="32" t="s">
        <v>93</v>
      </c>
      <c r="E81" t="s">
        <v>93</v>
      </c>
      <c r="F81" s="33">
        <f t="shared" si="0"/>
        <v>1</v>
      </c>
      <c r="G81" s="34" t="s">
        <v>124</v>
      </c>
      <c r="H81" s="40"/>
    </row>
    <row r="82" spans="2:8" x14ac:dyDescent="0.25">
      <c r="B82" s="41">
        <v>8611414</v>
      </c>
      <c r="C82" s="36">
        <v>8611417</v>
      </c>
      <c r="D82" s="32" t="s">
        <v>93</v>
      </c>
      <c r="E82" t="s">
        <v>93</v>
      </c>
      <c r="F82" s="33">
        <f t="shared" si="0"/>
        <v>4</v>
      </c>
      <c r="G82" s="34" t="s">
        <v>124</v>
      </c>
      <c r="H82" s="40"/>
    </row>
    <row r="83" spans="2:8" x14ac:dyDescent="0.25">
      <c r="B83" s="41">
        <v>8611419</v>
      </c>
      <c r="C83" s="36">
        <v>8611420</v>
      </c>
      <c r="D83" s="32" t="s">
        <v>93</v>
      </c>
      <c r="E83" t="s">
        <v>93</v>
      </c>
      <c r="F83" s="33">
        <f t="shared" si="0"/>
        <v>2</v>
      </c>
      <c r="G83" s="34" t="s">
        <v>124</v>
      </c>
      <c r="H83" s="40"/>
    </row>
    <row r="84" spans="2:8" x14ac:dyDescent="0.25">
      <c r="B84" s="41">
        <v>8611423</v>
      </c>
      <c r="C84" s="36">
        <v>8611423</v>
      </c>
      <c r="D84" s="32" t="s">
        <v>93</v>
      </c>
      <c r="E84" t="s">
        <v>93</v>
      </c>
      <c r="F84" s="33">
        <f t="shared" si="0"/>
        <v>1</v>
      </c>
      <c r="G84" s="34" t="s">
        <v>124</v>
      </c>
      <c r="H84" s="40"/>
    </row>
    <row r="85" spans="2:8" x14ac:dyDescent="0.25">
      <c r="B85" s="41">
        <v>8611428</v>
      </c>
      <c r="C85" s="36">
        <v>8611428</v>
      </c>
      <c r="D85" s="32" t="s">
        <v>93</v>
      </c>
      <c r="E85" t="s">
        <v>93</v>
      </c>
      <c r="F85" s="33">
        <f t="shared" si="0"/>
        <v>1</v>
      </c>
      <c r="G85" s="34" t="s">
        <v>124</v>
      </c>
      <c r="H85" s="40"/>
    </row>
    <row r="86" spans="2:8" x14ac:dyDescent="0.25">
      <c r="B86" s="41">
        <v>8611431</v>
      </c>
      <c r="C86" s="36">
        <v>8611431</v>
      </c>
      <c r="D86" s="32" t="s">
        <v>93</v>
      </c>
      <c r="E86" t="s">
        <v>93</v>
      </c>
      <c r="F86" s="33">
        <f t="shared" si="0"/>
        <v>1</v>
      </c>
      <c r="G86" s="34" t="s">
        <v>124</v>
      </c>
      <c r="H86" s="40"/>
    </row>
    <row r="87" spans="2:8" x14ac:dyDescent="0.25">
      <c r="B87" s="41">
        <v>8611436</v>
      </c>
      <c r="C87" s="36">
        <v>8611437</v>
      </c>
      <c r="D87" s="32" t="s">
        <v>93</v>
      </c>
      <c r="E87" t="s">
        <v>93</v>
      </c>
      <c r="F87" s="33">
        <f t="shared" si="0"/>
        <v>2</v>
      </c>
      <c r="G87" s="34" t="s">
        <v>124</v>
      </c>
      <c r="H87" s="40"/>
    </row>
    <row r="88" spans="2:8" x14ac:dyDescent="0.25">
      <c r="B88" s="41">
        <v>8611642</v>
      </c>
      <c r="C88" s="36">
        <v>8611642</v>
      </c>
      <c r="D88" s="32" t="s">
        <v>93</v>
      </c>
      <c r="E88" t="s">
        <v>93</v>
      </c>
      <c r="F88" s="33">
        <f t="shared" ref="F88:F151" si="1">+C88-B88+1</f>
        <v>1</v>
      </c>
      <c r="G88" s="34" t="s">
        <v>124</v>
      </c>
      <c r="H88" s="40"/>
    </row>
    <row r="89" spans="2:8" x14ac:dyDescent="0.25">
      <c r="B89" s="41">
        <v>8611661</v>
      </c>
      <c r="C89" s="36">
        <v>8611661</v>
      </c>
      <c r="D89" s="32" t="s">
        <v>93</v>
      </c>
      <c r="E89" t="s">
        <v>93</v>
      </c>
      <c r="F89" s="33">
        <f t="shared" si="1"/>
        <v>1</v>
      </c>
      <c r="G89" s="34" t="s">
        <v>124</v>
      </c>
      <c r="H89" s="40"/>
    </row>
    <row r="90" spans="2:8" x14ac:dyDescent="0.25">
      <c r="B90" s="41">
        <v>8611979</v>
      </c>
      <c r="C90" s="36">
        <v>8611980</v>
      </c>
      <c r="D90" s="32" t="s">
        <v>93</v>
      </c>
      <c r="E90" t="s">
        <v>93</v>
      </c>
      <c r="F90" s="33">
        <f t="shared" si="1"/>
        <v>2</v>
      </c>
      <c r="G90" s="34" t="s">
        <v>124</v>
      </c>
      <c r="H90" s="40"/>
    </row>
    <row r="91" spans="2:8" x14ac:dyDescent="0.25">
      <c r="B91" s="41">
        <v>8611989</v>
      </c>
      <c r="C91" s="36">
        <v>8611989</v>
      </c>
      <c r="D91" s="32" t="s">
        <v>93</v>
      </c>
      <c r="E91" t="s">
        <v>93</v>
      </c>
      <c r="F91" s="33">
        <f t="shared" si="1"/>
        <v>1</v>
      </c>
      <c r="G91" s="34" t="s">
        <v>124</v>
      </c>
      <c r="H91" s="40"/>
    </row>
    <row r="92" spans="2:8" x14ac:dyDescent="0.25">
      <c r="B92" s="41">
        <v>8611990</v>
      </c>
      <c r="C92" s="36">
        <v>8611990</v>
      </c>
      <c r="D92" s="32" t="s">
        <v>93</v>
      </c>
      <c r="E92" t="s">
        <v>93</v>
      </c>
      <c r="F92" s="33">
        <f t="shared" si="1"/>
        <v>1</v>
      </c>
      <c r="G92" s="34" t="s">
        <v>124</v>
      </c>
      <c r="H92" s="40"/>
    </row>
    <row r="93" spans="2:8" x14ac:dyDescent="0.25">
      <c r="B93" s="41">
        <v>8612068</v>
      </c>
      <c r="C93" s="36">
        <v>8612070</v>
      </c>
      <c r="D93" s="32" t="s">
        <v>93</v>
      </c>
      <c r="E93" t="s">
        <v>93</v>
      </c>
      <c r="F93" s="33">
        <f t="shared" si="1"/>
        <v>3</v>
      </c>
      <c r="G93" s="34" t="s">
        <v>124</v>
      </c>
      <c r="H93" s="40"/>
    </row>
    <row r="94" spans="2:8" x14ac:dyDescent="0.25">
      <c r="B94" s="41">
        <v>8645033</v>
      </c>
      <c r="C94" s="36">
        <v>8645046</v>
      </c>
      <c r="D94" s="32" t="s">
        <v>138</v>
      </c>
      <c r="E94" t="s">
        <v>138</v>
      </c>
      <c r="F94" s="33">
        <f t="shared" si="1"/>
        <v>14</v>
      </c>
      <c r="G94" s="34" t="s">
        <v>124</v>
      </c>
      <c r="H94" s="40"/>
    </row>
    <row r="95" spans="2:8" x14ac:dyDescent="0.25">
      <c r="B95" s="41">
        <v>8660456</v>
      </c>
      <c r="C95" s="36">
        <v>8660456</v>
      </c>
      <c r="D95" s="42" t="s">
        <v>118</v>
      </c>
      <c r="F95" s="33">
        <f t="shared" si="1"/>
        <v>1</v>
      </c>
      <c r="G95" s="34" t="s">
        <v>124</v>
      </c>
      <c r="H95" s="40" t="s">
        <v>160</v>
      </c>
    </row>
    <row r="96" spans="2:8" x14ac:dyDescent="0.25">
      <c r="B96" s="41">
        <v>8739594</v>
      </c>
      <c r="C96" s="36">
        <v>8740261</v>
      </c>
      <c r="D96" s="32" t="s">
        <v>96</v>
      </c>
      <c r="E96" t="s">
        <v>96</v>
      </c>
      <c r="F96" s="33">
        <f t="shared" si="1"/>
        <v>668</v>
      </c>
      <c r="G96" s="34" t="s">
        <v>124</v>
      </c>
      <c r="H96" s="40"/>
    </row>
    <row r="97" spans="2:8" x14ac:dyDescent="0.25">
      <c r="B97" s="41">
        <v>8752811</v>
      </c>
      <c r="C97" s="36">
        <v>8752842</v>
      </c>
      <c r="D97" s="32" t="s">
        <v>138</v>
      </c>
      <c r="E97" t="s">
        <v>138</v>
      </c>
      <c r="F97" s="33">
        <f t="shared" si="1"/>
        <v>32</v>
      </c>
      <c r="G97" s="34" t="s">
        <v>124</v>
      </c>
      <c r="H97" s="40"/>
    </row>
    <row r="98" spans="2:8" x14ac:dyDescent="0.25">
      <c r="B98" s="41">
        <v>8773309</v>
      </c>
      <c r="C98" s="36">
        <v>8773329</v>
      </c>
      <c r="D98" s="32" t="s">
        <v>140</v>
      </c>
      <c r="E98" t="s">
        <v>140</v>
      </c>
      <c r="F98" s="33">
        <f t="shared" si="1"/>
        <v>21</v>
      </c>
      <c r="G98" s="34" t="s">
        <v>124</v>
      </c>
      <c r="H98" s="40"/>
    </row>
    <row r="99" spans="2:8" x14ac:dyDescent="0.25">
      <c r="B99" s="41">
        <v>8780012</v>
      </c>
      <c r="C99" s="36">
        <v>8780365</v>
      </c>
      <c r="D99" s="32" t="s">
        <v>96</v>
      </c>
      <c r="E99" t="s">
        <v>96</v>
      </c>
      <c r="F99" s="33">
        <f t="shared" si="1"/>
        <v>354</v>
      </c>
      <c r="G99" s="34" t="s">
        <v>124</v>
      </c>
      <c r="H99" s="40"/>
    </row>
    <row r="100" spans="2:8" x14ac:dyDescent="0.25">
      <c r="B100" s="41">
        <v>8808540</v>
      </c>
      <c r="C100" s="36">
        <v>8808850</v>
      </c>
      <c r="D100" s="32" t="s">
        <v>96</v>
      </c>
      <c r="E100" t="s">
        <v>96</v>
      </c>
      <c r="F100" s="33">
        <f t="shared" si="1"/>
        <v>311</v>
      </c>
      <c r="G100" s="34" t="s">
        <v>124</v>
      </c>
      <c r="H100" s="40"/>
    </row>
    <row r="101" spans="2:8" x14ac:dyDescent="0.25">
      <c r="B101" s="41">
        <v>8817185</v>
      </c>
      <c r="C101" s="36">
        <v>8817244</v>
      </c>
      <c r="D101" s="32" t="s">
        <v>131</v>
      </c>
      <c r="E101" t="s">
        <v>131</v>
      </c>
      <c r="F101" s="33">
        <f t="shared" si="1"/>
        <v>60</v>
      </c>
      <c r="G101" s="34" t="s">
        <v>124</v>
      </c>
      <c r="H101" s="40" t="s">
        <v>151</v>
      </c>
    </row>
    <row r="102" spans="2:8" x14ac:dyDescent="0.25">
      <c r="B102" s="41">
        <v>8817556</v>
      </c>
      <c r="C102" s="36">
        <v>8817580</v>
      </c>
      <c r="D102" s="32" t="s">
        <v>138</v>
      </c>
      <c r="E102" t="s">
        <v>138</v>
      </c>
      <c r="F102" s="33">
        <f t="shared" si="1"/>
        <v>25</v>
      </c>
      <c r="G102" s="34" t="s">
        <v>124</v>
      </c>
      <c r="H102" s="40"/>
    </row>
    <row r="103" spans="2:8" x14ac:dyDescent="0.25">
      <c r="B103" s="41">
        <v>8859020</v>
      </c>
      <c r="C103" s="36">
        <v>8859307</v>
      </c>
      <c r="D103" s="32" t="s">
        <v>96</v>
      </c>
      <c r="E103" t="s">
        <v>96</v>
      </c>
      <c r="F103" s="33">
        <f t="shared" si="1"/>
        <v>288</v>
      </c>
      <c r="G103" s="34" t="s">
        <v>124</v>
      </c>
      <c r="H103" s="40"/>
    </row>
    <row r="104" spans="2:8" x14ac:dyDescent="0.25">
      <c r="B104" s="41">
        <v>8859643</v>
      </c>
      <c r="C104" s="36">
        <v>8859665</v>
      </c>
      <c r="D104" s="32" t="s">
        <v>138</v>
      </c>
      <c r="E104" t="s">
        <v>138</v>
      </c>
      <c r="F104" s="33">
        <f t="shared" si="1"/>
        <v>23</v>
      </c>
      <c r="G104" s="34" t="s">
        <v>124</v>
      </c>
      <c r="H104" s="40"/>
    </row>
    <row r="105" spans="2:8" x14ac:dyDescent="0.25">
      <c r="B105" s="41">
        <v>8884420</v>
      </c>
      <c r="C105" s="36">
        <v>8884520</v>
      </c>
      <c r="D105" s="32" t="s">
        <v>131</v>
      </c>
      <c r="E105" t="s">
        <v>131</v>
      </c>
      <c r="F105" s="33">
        <f t="shared" si="1"/>
        <v>101</v>
      </c>
      <c r="G105" s="34" t="s">
        <v>124</v>
      </c>
      <c r="H105" s="40"/>
    </row>
    <row r="106" spans="2:8" x14ac:dyDescent="0.25">
      <c r="B106" s="41">
        <v>8903481</v>
      </c>
      <c r="C106" s="36">
        <v>8903576</v>
      </c>
      <c r="D106" s="32" t="s">
        <v>140</v>
      </c>
      <c r="E106" t="s">
        <v>140</v>
      </c>
      <c r="F106" s="33">
        <f t="shared" si="1"/>
        <v>96</v>
      </c>
      <c r="G106" s="34" t="s">
        <v>124</v>
      </c>
      <c r="H106" s="40"/>
    </row>
    <row r="107" spans="2:8" x14ac:dyDescent="0.25">
      <c r="B107" s="41">
        <v>8941544</v>
      </c>
      <c r="C107" s="36">
        <v>8941562</v>
      </c>
      <c r="D107" s="32" t="s">
        <v>138</v>
      </c>
      <c r="E107" t="s">
        <v>138</v>
      </c>
      <c r="F107" s="33">
        <f t="shared" si="1"/>
        <v>19</v>
      </c>
      <c r="G107" s="34" t="s">
        <v>124</v>
      </c>
      <c r="H107" s="40"/>
    </row>
    <row r="108" spans="2:8" x14ac:dyDescent="0.25">
      <c r="B108" s="41">
        <v>8955560</v>
      </c>
      <c r="C108" s="36">
        <v>8955560</v>
      </c>
      <c r="D108" s="32" t="s">
        <v>136</v>
      </c>
      <c r="E108" t="s">
        <v>136</v>
      </c>
      <c r="F108" s="33">
        <f t="shared" si="1"/>
        <v>1</v>
      </c>
      <c r="G108" s="34" t="s">
        <v>124</v>
      </c>
      <c r="H108" s="40"/>
    </row>
    <row r="109" spans="2:8" x14ac:dyDescent="0.25">
      <c r="B109" s="41">
        <v>8955570</v>
      </c>
      <c r="C109" s="36">
        <v>8955699</v>
      </c>
      <c r="D109" s="32" t="s">
        <v>131</v>
      </c>
      <c r="E109" t="s">
        <v>131</v>
      </c>
      <c r="F109" s="33">
        <f t="shared" si="1"/>
        <v>130</v>
      </c>
      <c r="G109" s="34" t="s">
        <v>124</v>
      </c>
      <c r="H109" s="40"/>
    </row>
    <row r="110" spans="2:8" x14ac:dyDescent="0.25">
      <c r="B110" s="41">
        <v>8957041</v>
      </c>
      <c r="C110" s="36">
        <v>8957168</v>
      </c>
      <c r="D110" s="32" t="s">
        <v>131</v>
      </c>
      <c r="E110" t="s">
        <v>131</v>
      </c>
      <c r="F110" s="33">
        <f t="shared" si="1"/>
        <v>128</v>
      </c>
      <c r="G110" s="34" t="s">
        <v>124</v>
      </c>
      <c r="H110" s="40"/>
    </row>
    <row r="111" spans="2:8" x14ac:dyDescent="0.25">
      <c r="B111" s="41">
        <v>8957481</v>
      </c>
      <c r="C111" s="36">
        <v>8957520</v>
      </c>
      <c r="D111" s="32" t="s">
        <v>138</v>
      </c>
      <c r="E111" t="s">
        <v>138</v>
      </c>
      <c r="F111" s="33">
        <f t="shared" si="1"/>
        <v>40</v>
      </c>
      <c r="G111" s="34" t="s">
        <v>124</v>
      </c>
      <c r="H111" s="40"/>
    </row>
    <row r="112" spans="2:8" x14ac:dyDescent="0.25">
      <c r="B112" s="41">
        <v>8974391</v>
      </c>
      <c r="C112" s="36">
        <v>8974391</v>
      </c>
      <c r="D112" s="32" t="s">
        <v>108</v>
      </c>
      <c r="E112" t="s">
        <v>108</v>
      </c>
      <c r="F112" s="33">
        <f t="shared" si="1"/>
        <v>1</v>
      </c>
      <c r="G112" s="34" t="s">
        <v>124</v>
      </c>
      <c r="H112" s="40"/>
    </row>
    <row r="113" spans="2:8" x14ac:dyDescent="0.25">
      <c r="B113" s="41">
        <v>8974814</v>
      </c>
      <c r="C113" s="36">
        <v>8974974</v>
      </c>
      <c r="D113" s="32" t="s">
        <v>102</v>
      </c>
      <c r="E113" t="s">
        <v>102</v>
      </c>
      <c r="F113" s="33">
        <f t="shared" si="1"/>
        <v>161</v>
      </c>
      <c r="G113" s="34" t="s">
        <v>124</v>
      </c>
      <c r="H113" s="40" t="s">
        <v>126</v>
      </c>
    </row>
    <row r="114" spans="2:8" x14ac:dyDescent="0.25">
      <c r="B114" s="41">
        <v>8981183</v>
      </c>
      <c r="C114" s="36">
        <v>8981183</v>
      </c>
      <c r="D114" s="42" t="s">
        <v>118</v>
      </c>
      <c r="F114" s="33">
        <f t="shared" si="1"/>
        <v>1</v>
      </c>
      <c r="G114" s="34" t="s">
        <v>124</v>
      </c>
      <c r="H114" s="40"/>
    </row>
    <row r="115" spans="2:8" x14ac:dyDescent="0.25">
      <c r="B115" s="41">
        <v>8981285</v>
      </c>
      <c r="C115" s="36">
        <v>8981285</v>
      </c>
      <c r="D115" s="42" t="s">
        <v>118</v>
      </c>
      <c r="F115" s="33">
        <f t="shared" si="1"/>
        <v>1</v>
      </c>
      <c r="G115" s="34" t="s">
        <v>124</v>
      </c>
      <c r="H115" s="40"/>
    </row>
    <row r="116" spans="2:8" x14ac:dyDescent="0.25">
      <c r="B116" s="41">
        <v>8984246</v>
      </c>
      <c r="C116" s="36">
        <v>8984358</v>
      </c>
      <c r="D116" s="32" t="s">
        <v>120</v>
      </c>
      <c r="E116" t="s">
        <v>120</v>
      </c>
      <c r="F116" s="33">
        <f t="shared" si="1"/>
        <v>113</v>
      </c>
      <c r="G116" s="34" t="s">
        <v>124</v>
      </c>
      <c r="H116" s="40" t="s">
        <v>153</v>
      </c>
    </row>
    <row r="117" spans="2:8" x14ac:dyDescent="0.25">
      <c r="B117" s="58">
        <v>8995905</v>
      </c>
      <c r="C117" s="59">
        <v>8995905</v>
      </c>
      <c r="D117" s="32" t="s">
        <v>101</v>
      </c>
      <c r="E117" t="s">
        <v>101</v>
      </c>
      <c r="F117" s="39">
        <f t="shared" si="1"/>
        <v>1</v>
      </c>
      <c r="G117" s="34" t="s">
        <v>124</v>
      </c>
      <c r="H117" s="40"/>
    </row>
    <row r="118" spans="2:8" x14ac:dyDescent="0.25">
      <c r="B118" s="41">
        <v>9003403</v>
      </c>
      <c r="C118" s="36">
        <v>9004269</v>
      </c>
      <c r="D118" s="32" t="s">
        <v>100</v>
      </c>
      <c r="E118" t="s">
        <v>100</v>
      </c>
      <c r="F118" s="39">
        <f t="shared" si="1"/>
        <v>867</v>
      </c>
      <c r="G118" s="34" t="s">
        <v>124</v>
      </c>
      <c r="H118" s="40"/>
    </row>
    <row r="119" spans="2:8" x14ac:dyDescent="0.25">
      <c r="B119" s="41">
        <v>9008892</v>
      </c>
      <c r="C119" s="36">
        <v>9008907</v>
      </c>
      <c r="D119" s="32" t="s">
        <v>136</v>
      </c>
      <c r="E119" t="s">
        <v>136</v>
      </c>
      <c r="F119" s="33">
        <f t="shared" si="1"/>
        <v>16</v>
      </c>
      <c r="G119" s="34" t="s">
        <v>124</v>
      </c>
      <c r="H119" s="40"/>
    </row>
    <row r="120" spans="2:8" x14ac:dyDescent="0.25">
      <c r="B120" s="41">
        <v>9015396</v>
      </c>
      <c r="C120" s="36">
        <v>9015400</v>
      </c>
      <c r="D120" s="32" t="s">
        <v>108</v>
      </c>
      <c r="E120" t="s">
        <v>108</v>
      </c>
      <c r="F120" s="33">
        <f t="shared" si="1"/>
        <v>5</v>
      </c>
      <c r="G120" s="34" t="s">
        <v>124</v>
      </c>
      <c r="H120" s="40"/>
    </row>
    <row r="121" spans="2:8" x14ac:dyDescent="0.25">
      <c r="B121" s="41">
        <v>9015551</v>
      </c>
      <c r="C121" s="36">
        <v>9016050</v>
      </c>
      <c r="D121" s="32" t="s">
        <v>108</v>
      </c>
      <c r="E121" t="s">
        <v>108</v>
      </c>
      <c r="F121" s="33">
        <f t="shared" si="1"/>
        <v>500</v>
      </c>
      <c r="G121" s="34" t="s">
        <v>124</v>
      </c>
      <c r="H121" s="40"/>
    </row>
    <row r="122" spans="2:8" x14ac:dyDescent="0.25">
      <c r="B122" s="41">
        <v>9016495</v>
      </c>
      <c r="C122" s="36">
        <v>9016899</v>
      </c>
      <c r="D122" s="32" t="s">
        <v>102</v>
      </c>
      <c r="E122" t="s">
        <v>102</v>
      </c>
      <c r="F122" s="33">
        <f t="shared" si="1"/>
        <v>405</v>
      </c>
      <c r="G122" s="34" t="s">
        <v>124</v>
      </c>
      <c r="H122" s="40"/>
    </row>
    <row r="123" spans="2:8" x14ac:dyDescent="0.25">
      <c r="B123" s="41">
        <v>9022245</v>
      </c>
      <c r="C123" s="36">
        <v>9022260</v>
      </c>
      <c r="D123" s="32" t="s">
        <v>147</v>
      </c>
      <c r="E123" t="s">
        <v>147</v>
      </c>
      <c r="F123" s="33">
        <f t="shared" si="1"/>
        <v>16</v>
      </c>
      <c r="G123" s="34" t="s">
        <v>124</v>
      </c>
      <c r="H123" s="40"/>
    </row>
    <row r="124" spans="2:8" x14ac:dyDescent="0.25">
      <c r="B124" s="41">
        <v>9035548</v>
      </c>
      <c r="C124" s="36">
        <v>9035626</v>
      </c>
      <c r="D124" s="32" t="s">
        <v>122</v>
      </c>
      <c r="E124" t="s">
        <v>122</v>
      </c>
      <c r="F124" s="33">
        <f t="shared" si="1"/>
        <v>79</v>
      </c>
      <c r="G124" s="34" t="s">
        <v>124</v>
      </c>
      <c r="H124" s="40" t="s">
        <v>154</v>
      </c>
    </row>
    <row r="125" spans="2:8" x14ac:dyDescent="0.25">
      <c r="B125" s="41">
        <v>9053780</v>
      </c>
      <c r="C125" s="36">
        <v>9053780</v>
      </c>
      <c r="D125" s="32" t="s">
        <v>127</v>
      </c>
      <c r="E125" s="42" t="s">
        <v>127</v>
      </c>
      <c r="F125" s="33">
        <f t="shared" si="1"/>
        <v>1</v>
      </c>
      <c r="G125" s="34" t="s">
        <v>124</v>
      </c>
      <c r="H125" s="40"/>
    </row>
    <row r="126" spans="2:8" x14ac:dyDescent="0.25">
      <c r="B126" s="41">
        <v>9053790</v>
      </c>
      <c r="C126" s="36">
        <v>9053790</v>
      </c>
      <c r="D126" s="32"/>
      <c r="E126" s="42" t="s">
        <v>127</v>
      </c>
      <c r="F126" s="33">
        <f t="shared" si="1"/>
        <v>1</v>
      </c>
      <c r="G126" s="34" t="s">
        <v>124</v>
      </c>
      <c r="H126" s="40"/>
    </row>
    <row r="127" spans="2:8" x14ac:dyDescent="0.25">
      <c r="B127" s="41">
        <v>9053830</v>
      </c>
      <c r="C127" s="36">
        <v>9053830</v>
      </c>
      <c r="D127" s="32"/>
      <c r="E127" s="42" t="s">
        <v>127</v>
      </c>
      <c r="F127" s="33">
        <f t="shared" si="1"/>
        <v>1</v>
      </c>
      <c r="G127" s="34" t="s">
        <v>124</v>
      </c>
      <c r="H127" s="40"/>
    </row>
    <row r="128" spans="2:8" x14ac:dyDescent="0.25">
      <c r="B128" s="41">
        <v>9053840</v>
      </c>
      <c r="C128" s="36">
        <v>9053840</v>
      </c>
      <c r="D128" s="32"/>
      <c r="E128" s="42" t="s">
        <v>127</v>
      </c>
      <c r="F128" s="33">
        <f t="shared" si="1"/>
        <v>1</v>
      </c>
      <c r="G128" s="34" t="s">
        <v>124</v>
      </c>
      <c r="H128" s="40"/>
    </row>
    <row r="129" spans="2:8" x14ac:dyDescent="0.25">
      <c r="B129" s="41">
        <v>9054291</v>
      </c>
      <c r="C129" s="36">
        <v>9054398</v>
      </c>
      <c r="D129" s="32" t="s">
        <v>136</v>
      </c>
      <c r="E129" t="s">
        <v>136</v>
      </c>
      <c r="F129" s="33">
        <f t="shared" si="1"/>
        <v>108</v>
      </c>
      <c r="G129" s="34" t="s">
        <v>124</v>
      </c>
      <c r="H129" s="40"/>
    </row>
    <row r="130" spans="2:8" x14ac:dyDescent="0.25">
      <c r="B130" s="41">
        <v>9054558</v>
      </c>
      <c r="C130" s="36">
        <v>9054862</v>
      </c>
      <c r="D130" s="32" t="s">
        <v>96</v>
      </c>
      <c r="E130" t="s">
        <v>96</v>
      </c>
      <c r="F130" s="33">
        <f t="shared" si="1"/>
        <v>305</v>
      </c>
      <c r="G130" s="34" t="s">
        <v>124</v>
      </c>
      <c r="H130" s="40"/>
    </row>
    <row r="131" spans="2:8" x14ac:dyDescent="0.25">
      <c r="B131" s="41">
        <v>9055860</v>
      </c>
      <c r="C131" s="36">
        <v>9055863</v>
      </c>
      <c r="D131" s="42" t="s">
        <v>112</v>
      </c>
      <c r="F131" s="33">
        <f t="shared" si="1"/>
        <v>4</v>
      </c>
      <c r="G131" s="34" t="s">
        <v>124</v>
      </c>
      <c r="H131" s="40"/>
    </row>
    <row r="132" spans="2:8" x14ac:dyDescent="0.25">
      <c r="B132" s="41">
        <v>9060753</v>
      </c>
      <c r="C132" s="36">
        <v>9061308</v>
      </c>
      <c r="D132" s="32" t="s">
        <v>108</v>
      </c>
      <c r="E132" t="s">
        <v>108</v>
      </c>
      <c r="F132" s="39">
        <f t="shared" si="1"/>
        <v>556</v>
      </c>
      <c r="G132" s="34" t="s">
        <v>124</v>
      </c>
      <c r="H132" s="40" t="s">
        <v>203</v>
      </c>
    </row>
    <row r="133" spans="2:8" x14ac:dyDescent="0.25">
      <c r="B133" s="41">
        <v>9071281</v>
      </c>
      <c r="C133" s="36">
        <v>9071676</v>
      </c>
      <c r="D133" s="32" t="s">
        <v>120</v>
      </c>
      <c r="E133" t="s">
        <v>120</v>
      </c>
      <c r="F133" s="33">
        <f t="shared" si="1"/>
        <v>396</v>
      </c>
      <c r="G133" s="34" t="s">
        <v>124</v>
      </c>
      <c r="H133" s="40" t="s">
        <v>205</v>
      </c>
    </row>
    <row r="134" spans="2:8" x14ac:dyDescent="0.25">
      <c r="B134" s="41">
        <v>9086081</v>
      </c>
      <c r="C134" s="36">
        <v>9086664</v>
      </c>
      <c r="D134" s="32" t="s">
        <v>120</v>
      </c>
      <c r="E134" t="s">
        <v>120</v>
      </c>
      <c r="F134" s="39">
        <f t="shared" si="1"/>
        <v>584</v>
      </c>
      <c r="G134" s="34" t="s">
        <v>124</v>
      </c>
      <c r="H134" s="40" t="s">
        <v>237</v>
      </c>
    </row>
    <row r="135" spans="2:8" x14ac:dyDescent="0.25">
      <c r="B135" s="41">
        <v>9086665</v>
      </c>
      <c r="C135" s="36">
        <v>9087047</v>
      </c>
      <c r="D135" s="32" t="s">
        <v>102</v>
      </c>
      <c r="E135" t="s">
        <v>102</v>
      </c>
      <c r="F135" s="39">
        <f t="shared" si="1"/>
        <v>383</v>
      </c>
      <c r="G135" s="34" t="s">
        <v>124</v>
      </c>
      <c r="H135" s="40" t="s">
        <v>206</v>
      </c>
    </row>
    <row r="136" spans="2:8" x14ac:dyDescent="0.25">
      <c r="B136" s="41">
        <v>9087048</v>
      </c>
      <c r="C136" s="36">
        <v>9087185</v>
      </c>
      <c r="D136" s="32" t="s">
        <v>131</v>
      </c>
      <c r="E136" t="s">
        <v>131</v>
      </c>
      <c r="F136" s="33">
        <f t="shared" si="1"/>
        <v>138</v>
      </c>
      <c r="G136" s="34" t="s">
        <v>124</v>
      </c>
      <c r="H136" s="40"/>
    </row>
    <row r="137" spans="2:8" x14ac:dyDescent="0.25">
      <c r="B137" s="41">
        <v>9095847</v>
      </c>
      <c r="C137" s="36">
        <v>9095847</v>
      </c>
      <c r="D137" s="42" t="s">
        <v>133</v>
      </c>
      <c r="F137" s="33">
        <f t="shared" si="1"/>
        <v>1</v>
      </c>
      <c r="G137" s="34" t="s">
        <v>124</v>
      </c>
      <c r="H137" s="40"/>
    </row>
    <row r="138" spans="2:8" x14ac:dyDescent="0.25">
      <c r="B138" s="41">
        <v>9100681</v>
      </c>
      <c r="C138" s="36">
        <v>9100785</v>
      </c>
      <c r="D138" s="32" t="s">
        <v>136</v>
      </c>
      <c r="E138" t="s">
        <v>136</v>
      </c>
      <c r="F138" s="33">
        <f t="shared" si="1"/>
        <v>105</v>
      </c>
      <c r="G138" s="34" t="s">
        <v>124</v>
      </c>
      <c r="H138" s="40"/>
    </row>
    <row r="139" spans="2:8" x14ac:dyDescent="0.25">
      <c r="B139" s="41">
        <v>9104619</v>
      </c>
      <c r="C139" s="36">
        <v>9104868</v>
      </c>
      <c r="D139" s="32" t="s">
        <v>122</v>
      </c>
      <c r="E139" t="s">
        <v>122</v>
      </c>
      <c r="F139" s="33">
        <f t="shared" si="1"/>
        <v>250</v>
      </c>
      <c r="G139" s="34" t="s">
        <v>124</v>
      </c>
      <c r="H139" s="40"/>
    </row>
    <row r="140" spans="2:8" x14ac:dyDescent="0.25">
      <c r="B140" s="41">
        <v>9116923</v>
      </c>
      <c r="C140" s="36">
        <v>9117220</v>
      </c>
      <c r="D140" s="32" t="s">
        <v>196</v>
      </c>
      <c r="E140" t="s">
        <v>196</v>
      </c>
      <c r="F140" s="39">
        <f t="shared" si="1"/>
        <v>298</v>
      </c>
      <c r="G140" s="34" t="s">
        <v>124</v>
      </c>
      <c r="H140" s="40" t="s">
        <v>155</v>
      </c>
    </row>
    <row r="141" spans="2:8" x14ac:dyDescent="0.25">
      <c r="B141" s="41">
        <v>9118041</v>
      </c>
      <c r="C141" s="36">
        <v>9118354</v>
      </c>
      <c r="D141" s="32" t="s">
        <v>122</v>
      </c>
      <c r="E141" t="s">
        <v>122</v>
      </c>
      <c r="F141" s="33">
        <f t="shared" si="1"/>
        <v>314</v>
      </c>
      <c r="G141" s="34" t="s">
        <v>124</v>
      </c>
      <c r="H141" s="40"/>
    </row>
    <row r="142" spans="2:8" x14ac:dyDescent="0.25">
      <c r="B142" s="41">
        <v>9119681</v>
      </c>
      <c r="C142" s="36">
        <v>9120199</v>
      </c>
      <c r="D142" s="32" t="s">
        <v>102</v>
      </c>
      <c r="E142" t="s">
        <v>102</v>
      </c>
      <c r="F142" s="39">
        <f t="shared" si="1"/>
        <v>519</v>
      </c>
      <c r="G142" s="34" t="s">
        <v>124</v>
      </c>
      <c r="H142" s="40" t="s">
        <v>236</v>
      </c>
    </row>
    <row r="143" spans="2:8" x14ac:dyDescent="0.25">
      <c r="B143" s="41">
        <v>9122471</v>
      </c>
      <c r="C143" s="36">
        <v>9122904</v>
      </c>
      <c r="D143" s="32" t="s">
        <v>93</v>
      </c>
      <c r="E143" t="s">
        <v>251</v>
      </c>
      <c r="F143" s="33">
        <f t="shared" si="1"/>
        <v>434</v>
      </c>
      <c r="G143" s="34" t="s">
        <v>124</v>
      </c>
      <c r="H143" s="40" t="s">
        <v>261</v>
      </c>
    </row>
    <row r="144" spans="2:8" x14ac:dyDescent="0.25">
      <c r="B144" s="41">
        <v>9149081</v>
      </c>
      <c r="C144" s="36">
        <v>9149090</v>
      </c>
      <c r="D144" s="32" t="s">
        <v>127</v>
      </c>
      <c r="E144" s="42" t="s">
        <v>127</v>
      </c>
      <c r="F144" s="39">
        <f t="shared" si="1"/>
        <v>10</v>
      </c>
      <c r="G144" s="34" t="s">
        <v>124</v>
      </c>
      <c r="H144" s="40"/>
    </row>
    <row r="145" spans="2:9" x14ac:dyDescent="0.25">
      <c r="B145" s="41">
        <v>9149121</v>
      </c>
      <c r="C145" s="36">
        <v>9149922</v>
      </c>
      <c r="D145" s="32" t="s">
        <v>127</v>
      </c>
      <c r="E145" s="42" t="s">
        <v>127</v>
      </c>
      <c r="F145" s="39">
        <f t="shared" si="1"/>
        <v>802</v>
      </c>
      <c r="G145" s="34" t="s">
        <v>124</v>
      </c>
      <c r="H145" s="40"/>
    </row>
    <row r="146" spans="2:9" x14ac:dyDescent="0.25">
      <c r="B146" s="41">
        <v>9149923</v>
      </c>
      <c r="C146" s="36">
        <v>9150798</v>
      </c>
      <c r="E146" t="s">
        <v>108</v>
      </c>
      <c r="F146" s="39">
        <f t="shared" si="1"/>
        <v>876</v>
      </c>
      <c r="G146" s="34" t="s">
        <v>124</v>
      </c>
      <c r="H146" s="40" t="s">
        <v>237</v>
      </c>
      <c r="I146" s="40"/>
    </row>
    <row r="147" spans="2:9" x14ac:dyDescent="0.25">
      <c r="B147" s="41">
        <v>9150799</v>
      </c>
      <c r="C147" s="36">
        <v>9151317</v>
      </c>
      <c r="D147" s="32" t="s">
        <v>120</v>
      </c>
      <c r="E147" t="s">
        <v>120</v>
      </c>
      <c r="F147" s="39">
        <f t="shared" si="1"/>
        <v>519</v>
      </c>
      <c r="G147" s="34" t="s">
        <v>124</v>
      </c>
      <c r="H147" s="40" t="s">
        <v>237</v>
      </c>
    </row>
    <row r="148" spans="2:9" x14ac:dyDescent="0.25">
      <c r="B148" s="41">
        <v>9151419</v>
      </c>
      <c r="C148" s="36">
        <v>9151506</v>
      </c>
      <c r="D148" s="32" t="s">
        <v>148</v>
      </c>
      <c r="E148" t="s">
        <v>148</v>
      </c>
      <c r="F148" s="39">
        <f t="shared" si="1"/>
        <v>88</v>
      </c>
      <c r="G148" s="34" t="s">
        <v>124</v>
      </c>
      <c r="H148" s="40"/>
    </row>
    <row r="149" spans="2:9" x14ac:dyDescent="0.25">
      <c r="B149" s="41">
        <v>9151533</v>
      </c>
      <c r="C149" s="36">
        <v>9151634</v>
      </c>
      <c r="D149" s="32" t="s">
        <v>142</v>
      </c>
      <c r="E149" t="s">
        <v>142</v>
      </c>
      <c r="F149" s="39">
        <f t="shared" si="1"/>
        <v>102</v>
      </c>
      <c r="G149" s="34" t="s">
        <v>124</v>
      </c>
      <c r="H149" s="40" t="s">
        <v>156</v>
      </c>
    </row>
    <row r="150" spans="2:9" x14ac:dyDescent="0.25">
      <c r="B150" s="41">
        <v>9151635</v>
      </c>
      <c r="C150" s="36">
        <v>9151724</v>
      </c>
      <c r="D150" s="32" t="s">
        <v>196</v>
      </c>
      <c r="E150" t="s">
        <v>196</v>
      </c>
      <c r="F150" s="39">
        <f t="shared" si="1"/>
        <v>90</v>
      </c>
      <c r="G150" s="34" t="s">
        <v>124</v>
      </c>
      <c r="H150" s="40"/>
    </row>
    <row r="151" spans="2:9" x14ac:dyDescent="0.25">
      <c r="B151" s="41">
        <v>9152461</v>
      </c>
      <c r="C151" s="36">
        <v>9152461</v>
      </c>
      <c r="D151" s="42" t="s">
        <v>110</v>
      </c>
      <c r="F151" s="33">
        <f t="shared" si="1"/>
        <v>1</v>
      </c>
      <c r="G151" s="34" t="s">
        <v>124</v>
      </c>
      <c r="H151" s="40"/>
    </row>
    <row r="152" spans="2:9" x14ac:dyDescent="0.25">
      <c r="B152" s="41">
        <v>9152481</v>
      </c>
      <c r="C152" s="36">
        <v>9152481</v>
      </c>
      <c r="D152" s="42" t="s">
        <v>110</v>
      </c>
      <c r="F152" s="33">
        <f t="shared" ref="F152:F215" si="2">+C152-B152+1</f>
        <v>1</v>
      </c>
      <c r="G152" s="34" t="s">
        <v>124</v>
      </c>
      <c r="H152" s="40"/>
    </row>
    <row r="153" spans="2:9" x14ac:dyDescent="0.25">
      <c r="B153" s="41">
        <v>9160481</v>
      </c>
      <c r="C153" s="36">
        <v>9161849</v>
      </c>
      <c r="E153" t="s">
        <v>100</v>
      </c>
      <c r="F153" s="39">
        <f t="shared" si="2"/>
        <v>1369</v>
      </c>
      <c r="G153" s="34" t="s">
        <v>124</v>
      </c>
      <c r="H153" s="40"/>
    </row>
    <row r="154" spans="2:9" x14ac:dyDescent="0.25">
      <c r="B154" s="41">
        <v>9168400</v>
      </c>
      <c r="C154" s="36">
        <v>9168434</v>
      </c>
      <c r="D154" s="32" t="s">
        <v>144</v>
      </c>
      <c r="E154" t="s">
        <v>144</v>
      </c>
      <c r="F154" s="39">
        <f t="shared" si="2"/>
        <v>35</v>
      </c>
      <c r="G154" s="34" t="s">
        <v>124</v>
      </c>
      <c r="H154" s="40"/>
    </row>
    <row r="155" spans="2:9" x14ac:dyDescent="0.25">
      <c r="B155" s="41">
        <v>9176204</v>
      </c>
      <c r="C155" s="36">
        <v>9176204</v>
      </c>
      <c r="D155" s="42" t="s">
        <v>112</v>
      </c>
      <c r="F155" s="33">
        <f t="shared" si="2"/>
        <v>1</v>
      </c>
      <c r="G155" s="34" t="s">
        <v>124</v>
      </c>
      <c r="H155" s="40"/>
    </row>
    <row r="156" spans="2:9" x14ac:dyDescent="0.25">
      <c r="B156" s="41">
        <v>9176231</v>
      </c>
      <c r="C156" s="36">
        <v>9176231</v>
      </c>
      <c r="D156" s="42" t="s">
        <v>112</v>
      </c>
      <c r="F156" s="33">
        <f t="shared" si="2"/>
        <v>1</v>
      </c>
      <c r="G156" s="34" t="s">
        <v>124</v>
      </c>
      <c r="H156" s="40"/>
    </row>
    <row r="157" spans="2:9" ht="14.25" customHeight="1" x14ac:dyDescent="0.25">
      <c r="B157" s="41">
        <v>9176239</v>
      </c>
      <c r="C157" s="36">
        <v>9176239</v>
      </c>
      <c r="D157" s="42" t="s">
        <v>112</v>
      </c>
      <c r="F157" s="33">
        <f t="shared" si="2"/>
        <v>1</v>
      </c>
      <c r="G157" s="34" t="s">
        <v>124</v>
      </c>
      <c r="H157" s="40"/>
    </row>
    <row r="158" spans="2:9" x14ac:dyDescent="0.25">
      <c r="B158" s="41">
        <v>9176347</v>
      </c>
      <c r="C158" s="36">
        <v>9176347</v>
      </c>
      <c r="D158" s="42" t="s">
        <v>112</v>
      </c>
      <c r="F158" s="33">
        <f t="shared" si="2"/>
        <v>1</v>
      </c>
      <c r="G158" s="34" t="s">
        <v>124</v>
      </c>
      <c r="H158" s="40"/>
    </row>
    <row r="159" spans="2:9" x14ac:dyDescent="0.25">
      <c r="B159" s="41">
        <v>9176422</v>
      </c>
      <c r="C159" s="36">
        <v>9176424</v>
      </c>
      <c r="D159" s="42" t="s">
        <v>112</v>
      </c>
      <c r="F159" s="33">
        <f t="shared" si="2"/>
        <v>3</v>
      </c>
      <c r="G159" s="34" t="s">
        <v>124</v>
      </c>
      <c r="H159" s="40"/>
    </row>
    <row r="160" spans="2:9" x14ac:dyDescent="0.25">
      <c r="B160" s="41">
        <v>9176599</v>
      </c>
      <c r="C160" s="36">
        <v>9176599</v>
      </c>
      <c r="D160" s="42" t="s">
        <v>112</v>
      </c>
      <c r="F160" s="33">
        <f t="shared" si="2"/>
        <v>1</v>
      </c>
      <c r="G160" s="34" t="s">
        <v>124</v>
      </c>
      <c r="H160" s="40"/>
    </row>
    <row r="161" spans="2:8" x14ac:dyDescent="0.25">
      <c r="B161" s="41">
        <v>9176607</v>
      </c>
      <c r="C161" s="36">
        <v>9176607</v>
      </c>
      <c r="D161" s="42" t="s">
        <v>112</v>
      </c>
      <c r="F161" s="33">
        <f t="shared" si="2"/>
        <v>1</v>
      </c>
      <c r="G161" s="34" t="s">
        <v>124</v>
      </c>
      <c r="H161" s="40"/>
    </row>
    <row r="162" spans="2:8" x14ac:dyDescent="0.25">
      <c r="B162" s="41">
        <v>9176623</v>
      </c>
      <c r="C162" s="36">
        <v>9176623</v>
      </c>
      <c r="D162" s="42" t="s">
        <v>112</v>
      </c>
      <c r="F162" s="33">
        <f t="shared" si="2"/>
        <v>1</v>
      </c>
      <c r="G162" s="34" t="s">
        <v>124</v>
      </c>
      <c r="H162" s="40"/>
    </row>
    <row r="163" spans="2:8" x14ac:dyDescent="0.25">
      <c r="B163" s="41">
        <v>9176641</v>
      </c>
      <c r="C163" s="36">
        <v>9176641</v>
      </c>
      <c r="D163" s="42" t="s">
        <v>112</v>
      </c>
      <c r="F163" s="33">
        <f t="shared" si="2"/>
        <v>1</v>
      </c>
      <c r="G163" s="34" t="s">
        <v>124</v>
      </c>
      <c r="H163" s="40"/>
    </row>
    <row r="164" spans="2:8" x14ac:dyDescent="0.25">
      <c r="B164" s="41">
        <v>9176660</v>
      </c>
      <c r="C164" s="36">
        <v>9176660</v>
      </c>
      <c r="D164" s="42" t="s">
        <v>112</v>
      </c>
      <c r="F164" s="33">
        <f t="shared" si="2"/>
        <v>1</v>
      </c>
      <c r="G164" s="34" t="s">
        <v>124</v>
      </c>
      <c r="H164" s="40"/>
    </row>
    <row r="165" spans="2:8" x14ac:dyDescent="0.25">
      <c r="B165" s="41">
        <v>9176690</v>
      </c>
      <c r="C165" s="36">
        <v>9176691</v>
      </c>
      <c r="D165" s="42" t="s">
        <v>112</v>
      </c>
      <c r="F165" s="33">
        <f t="shared" si="2"/>
        <v>2</v>
      </c>
      <c r="G165" s="34" t="s">
        <v>124</v>
      </c>
      <c r="H165" s="40"/>
    </row>
    <row r="166" spans="2:8" x14ac:dyDescent="0.25">
      <c r="B166" s="41">
        <v>9176703</v>
      </c>
      <c r="C166" s="36">
        <v>9176704</v>
      </c>
      <c r="D166" s="42" t="s">
        <v>112</v>
      </c>
      <c r="F166" s="33">
        <f t="shared" si="2"/>
        <v>2</v>
      </c>
      <c r="G166" s="34" t="s">
        <v>124</v>
      </c>
      <c r="H166" s="40"/>
    </row>
    <row r="167" spans="2:8" x14ac:dyDescent="0.25">
      <c r="B167" s="41">
        <v>9176722</v>
      </c>
      <c r="C167" s="36">
        <v>9176722</v>
      </c>
      <c r="D167" s="42" t="s">
        <v>112</v>
      </c>
      <c r="F167" s="33">
        <f t="shared" si="2"/>
        <v>1</v>
      </c>
      <c r="G167" s="34" t="s">
        <v>124</v>
      </c>
      <c r="H167" s="40"/>
    </row>
    <row r="168" spans="2:8" x14ac:dyDescent="0.25">
      <c r="B168" s="41">
        <v>9176736</v>
      </c>
      <c r="C168" s="36">
        <v>9176736</v>
      </c>
      <c r="D168" s="42" t="s">
        <v>112</v>
      </c>
      <c r="F168" s="33">
        <f t="shared" si="2"/>
        <v>1</v>
      </c>
      <c r="G168" s="34" t="s">
        <v>124</v>
      </c>
      <c r="H168" s="40"/>
    </row>
    <row r="169" spans="2:8" x14ac:dyDescent="0.25">
      <c r="B169" s="41">
        <v>9176753</v>
      </c>
      <c r="C169" s="36">
        <v>9176753</v>
      </c>
      <c r="D169" s="42" t="s">
        <v>112</v>
      </c>
      <c r="F169" s="33">
        <f t="shared" si="2"/>
        <v>1</v>
      </c>
      <c r="G169" s="34" t="s">
        <v>124</v>
      </c>
      <c r="H169" s="40"/>
    </row>
    <row r="170" spans="2:8" x14ac:dyDescent="0.25">
      <c r="B170" s="41">
        <v>9176773</v>
      </c>
      <c r="C170" s="36">
        <v>9176773</v>
      </c>
      <c r="D170" s="42" t="s">
        <v>112</v>
      </c>
      <c r="F170" s="33">
        <f t="shared" si="2"/>
        <v>1</v>
      </c>
      <c r="G170" s="34" t="s">
        <v>124</v>
      </c>
      <c r="H170" s="40"/>
    </row>
    <row r="171" spans="2:8" x14ac:dyDescent="0.25">
      <c r="B171" s="41">
        <v>9176783</v>
      </c>
      <c r="C171" s="36">
        <v>9176783</v>
      </c>
      <c r="D171" s="42" t="s">
        <v>112</v>
      </c>
      <c r="F171" s="33">
        <f t="shared" si="2"/>
        <v>1</v>
      </c>
      <c r="G171" s="34" t="s">
        <v>124</v>
      </c>
      <c r="H171" s="40"/>
    </row>
    <row r="172" spans="2:8" x14ac:dyDescent="0.25">
      <c r="B172" s="41">
        <v>9176820</v>
      </c>
      <c r="C172" s="36">
        <v>9176820</v>
      </c>
      <c r="D172" s="42" t="s">
        <v>112</v>
      </c>
      <c r="F172" s="33">
        <f t="shared" si="2"/>
        <v>1</v>
      </c>
      <c r="G172" s="34" t="s">
        <v>124</v>
      </c>
      <c r="H172" s="40"/>
    </row>
    <row r="173" spans="2:8" x14ac:dyDescent="0.25">
      <c r="B173" s="41">
        <v>9176841</v>
      </c>
      <c r="C173" s="36">
        <v>9176841</v>
      </c>
      <c r="D173" s="42" t="s">
        <v>112</v>
      </c>
      <c r="F173" s="33">
        <f t="shared" si="2"/>
        <v>1</v>
      </c>
      <c r="G173" s="34" t="s">
        <v>124</v>
      </c>
      <c r="H173" s="40"/>
    </row>
    <row r="174" spans="2:8" x14ac:dyDescent="0.25">
      <c r="B174" s="41">
        <v>9176878</v>
      </c>
      <c r="C174" s="36">
        <v>9176878</v>
      </c>
      <c r="D174" s="42" t="s">
        <v>112</v>
      </c>
      <c r="F174" s="33">
        <f t="shared" si="2"/>
        <v>1</v>
      </c>
      <c r="G174" s="34" t="s">
        <v>124</v>
      </c>
      <c r="H174" s="40"/>
    </row>
    <row r="175" spans="2:8" x14ac:dyDescent="0.25">
      <c r="B175" s="41">
        <v>9176881</v>
      </c>
      <c r="C175" s="36">
        <v>9176883</v>
      </c>
      <c r="D175" s="42" t="s">
        <v>112</v>
      </c>
      <c r="F175" s="33">
        <f t="shared" si="2"/>
        <v>3</v>
      </c>
      <c r="G175" s="34" t="s">
        <v>124</v>
      </c>
      <c r="H175" s="40"/>
    </row>
    <row r="176" spans="2:8" x14ac:dyDescent="0.25">
      <c r="B176" s="41">
        <v>9176922</v>
      </c>
      <c r="C176" s="36">
        <v>9176923</v>
      </c>
      <c r="D176" s="42" t="s">
        <v>112</v>
      </c>
      <c r="F176" s="33">
        <f t="shared" si="2"/>
        <v>2</v>
      </c>
      <c r="G176" s="34" t="s">
        <v>124</v>
      </c>
      <c r="H176" s="40"/>
    </row>
    <row r="177" spans="2:8" x14ac:dyDescent="0.25">
      <c r="B177" s="41">
        <v>9176925</v>
      </c>
      <c r="C177" s="36">
        <v>9176925</v>
      </c>
      <c r="D177" s="42" t="s">
        <v>112</v>
      </c>
      <c r="F177" s="33">
        <f t="shared" si="2"/>
        <v>1</v>
      </c>
      <c r="G177" s="34" t="s">
        <v>124</v>
      </c>
      <c r="H177" s="40"/>
    </row>
    <row r="178" spans="2:8" x14ac:dyDescent="0.25">
      <c r="B178" s="41">
        <v>9176930</v>
      </c>
      <c r="C178" s="36">
        <v>9176930</v>
      </c>
      <c r="D178" s="42" t="s">
        <v>112</v>
      </c>
      <c r="F178" s="33">
        <f t="shared" si="2"/>
        <v>1</v>
      </c>
      <c r="G178" s="34" t="s">
        <v>124</v>
      </c>
      <c r="H178" s="40"/>
    </row>
    <row r="179" spans="2:8" x14ac:dyDescent="0.25">
      <c r="B179" s="41">
        <v>9176932</v>
      </c>
      <c r="C179" s="36">
        <v>9176932</v>
      </c>
      <c r="D179" s="42" t="s">
        <v>112</v>
      </c>
      <c r="F179" s="33">
        <f t="shared" si="2"/>
        <v>1</v>
      </c>
      <c r="G179" s="34" t="s">
        <v>124</v>
      </c>
      <c r="H179" s="40"/>
    </row>
    <row r="180" spans="2:8" x14ac:dyDescent="0.25">
      <c r="B180" s="41">
        <v>9176934</v>
      </c>
      <c r="C180" s="36">
        <v>9176934</v>
      </c>
      <c r="D180" s="42" t="s">
        <v>112</v>
      </c>
      <c r="F180" s="33">
        <f t="shared" si="2"/>
        <v>1</v>
      </c>
      <c r="G180" s="34" t="s">
        <v>124</v>
      </c>
      <c r="H180" s="40"/>
    </row>
    <row r="181" spans="2:8" x14ac:dyDescent="0.25">
      <c r="B181" s="41">
        <v>9176936</v>
      </c>
      <c r="C181" s="36">
        <v>9176936</v>
      </c>
      <c r="D181" s="42" t="s">
        <v>112</v>
      </c>
      <c r="F181" s="33">
        <f t="shared" si="2"/>
        <v>1</v>
      </c>
      <c r="G181" s="34" t="s">
        <v>124</v>
      </c>
      <c r="H181" s="40"/>
    </row>
    <row r="182" spans="2:8" x14ac:dyDescent="0.25">
      <c r="B182" s="41">
        <v>9176937</v>
      </c>
      <c r="C182" s="36">
        <v>9176937</v>
      </c>
      <c r="D182" s="42" t="s">
        <v>112</v>
      </c>
      <c r="F182" s="33">
        <f t="shared" si="2"/>
        <v>1</v>
      </c>
      <c r="G182" s="34" t="s">
        <v>124</v>
      </c>
      <c r="H182" s="40"/>
    </row>
    <row r="183" spans="2:8" x14ac:dyDescent="0.25">
      <c r="B183" s="41">
        <v>9176953</v>
      </c>
      <c r="C183" s="36">
        <v>9176953</v>
      </c>
      <c r="D183" s="42" t="s">
        <v>112</v>
      </c>
      <c r="F183" s="33">
        <f t="shared" si="2"/>
        <v>1</v>
      </c>
      <c r="G183" s="34" t="s">
        <v>124</v>
      </c>
      <c r="H183" s="40"/>
    </row>
    <row r="184" spans="2:8" x14ac:dyDescent="0.25">
      <c r="B184" s="41">
        <v>9176972</v>
      </c>
      <c r="C184" s="36">
        <v>9176972</v>
      </c>
      <c r="D184" s="42" t="s">
        <v>112</v>
      </c>
      <c r="F184" s="33">
        <f t="shared" si="2"/>
        <v>1</v>
      </c>
      <c r="G184" s="34" t="s">
        <v>124</v>
      </c>
      <c r="H184" s="40"/>
    </row>
    <row r="185" spans="2:8" x14ac:dyDescent="0.25">
      <c r="B185" s="41">
        <v>9176976</v>
      </c>
      <c r="C185" s="36">
        <v>9176976</v>
      </c>
      <c r="D185" s="42" t="s">
        <v>112</v>
      </c>
      <c r="F185" s="33">
        <f t="shared" si="2"/>
        <v>1</v>
      </c>
      <c r="G185" s="34" t="s">
        <v>124</v>
      </c>
      <c r="H185" s="40"/>
    </row>
    <row r="186" spans="2:8" x14ac:dyDescent="0.25">
      <c r="B186" s="41">
        <v>9176978</v>
      </c>
      <c r="C186" s="36">
        <v>9176980</v>
      </c>
      <c r="D186" s="42" t="s">
        <v>112</v>
      </c>
      <c r="F186" s="33">
        <f t="shared" si="2"/>
        <v>3</v>
      </c>
      <c r="G186" s="34" t="s">
        <v>124</v>
      </c>
      <c r="H186" s="40"/>
    </row>
    <row r="187" spans="2:8" x14ac:dyDescent="0.25">
      <c r="B187" s="41">
        <v>9176988</v>
      </c>
      <c r="C187" s="36">
        <v>9176988</v>
      </c>
      <c r="D187" s="42" t="s">
        <v>112</v>
      </c>
      <c r="F187" s="33">
        <f t="shared" si="2"/>
        <v>1</v>
      </c>
      <c r="G187" s="34" t="s">
        <v>124</v>
      </c>
      <c r="H187" s="40"/>
    </row>
    <row r="188" spans="2:8" x14ac:dyDescent="0.25">
      <c r="B188" s="41">
        <v>9176990</v>
      </c>
      <c r="C188" s="36">
        <v>9176990</v>
      </c>
      <c r="D188" s="42" t="s">
        <v>112</v>
      </c>
      <c r="F188" s="33">
        <f t="shared" si="2"/>
        <v>1</v>
      </c>
      <c r="G188" s="34" t="s">
        <v>124</v>
      </c>
      <c r="H188" s="40"/>
    </row>
    <row r="189" spans="2:8" x14ac:dyDescent="0.25">
      <c r="B189" s="41">
        <v>9176993</v>
      </c>
      <c r="C189" s="36">
        <v>9176993</v>
      </c>
      <c r="D189" s="42" t="s">
        <v>112</v>
      </c>
      <c r="F189" s="33">
        <f t="shared" si="2"/>
        <v>1</v>
      </c>
      <c r="G189" s="34" t="s">
        <v>124</v>
      </c>
      <c r="H189" s="40"/>
    </row>
    <row r="190" spans="2:8" x14ac:dyDescent="0.25">
      <c r="B190" s="41">
        <v>9177003</v>
      </c>
      <c r="C190" s="36">
        <v>9177003</v>
      </c>
      <c r="D190" s="42" t="s">
        <v>112</v>
      </c>
      <c r="F190" s="33">
        <f t="shared" si="2"/>
        <v>1</v>
      </c>
      <c r="G190" s="34" t="s">
        <v>124</v>
      </c>
      <c r="H190" s="40"/>
    </row>
    <row r="191" spans="2:8" x14ac:dyDescent="0.25">
      <c r="B191" s="41">
        <v>9177481</v>
      </c>
      <c r="C191" s="36">
        <v>9177795</v>
      </c>
      <c r="D191" s="32" t="s">
        <v>196</v>
      </c>
      <c r="E191" t="s">
        <v>196</v>
      </c>
      <c r="F191" s="39">
        <f t="shared" si="2"/>
        <v>315</v>
      </c>
      <c r="G191" s="34" t="s">
        <v>124</v>
      </c>
      <c r="H191" s="40"/>
    </row>
    <row r="192" spans="2:8" x14ac:dyDescent="0.25">
      <c r="B192" s="41">
        <v>9177796</v>
      </c>
      <c r="C192" s="36">
        <v>9177829</v>
      </c>
      <c r="D192" s="32" t="s">
        <v>131</v>
      </c>
      <c r="E192" t="s">
        <v>131</v>
      </c>
      <c r="F192" s="39">
        <f t="shared" si="2"/>
        <v>34</v>
      </c>
      <c r="G192" s="34" t="s">
        <v>124</v>
      </c>
      <c r="H192" s="40"/>
    </row>
    <row r="193" spans="2:8" x14ac:dyDescent="0.25">
      <c r="B193" s="41">
        <v>9187319</v>
      </c>
      <c r="C193" s="36">
        <v>9187436</v>
      </c>
      <c r="D193" s="32" t="s">
        <v>136</v>
      </c>
      <c r="E193" t="s">
        <v>136</v>
      </c>
      <c r="F193" s="33">
        <f t="shared" si="2"/>
        <v>118</v>
      </c>
      <c r="G193" s="34" t="s">
        <v>124</v>
      </c>
      <c r="H193" s="40"/>
    </row>
    <row r="194" spans="2:8" x14ac:dyDescent="0.25">
      <c r="B194" s="41">
        <v>9188554</v>
      </c>
      <c r="C194" s="36">
        <v>9188640</v>
      </c>
      <c r="D194" s="42" t="s">
        <v>125</v>
      </c>
      <c r="F194" s="33">
        <f t="shared" si="2"/>
        <v>87</v>
      </c>
      <c r="G194" s="34" t="s">
        <v>124</v>
      </c>
      <c r="H194" s="40"/>
    </row>
    <row r="195" spans="2:8" x14ac:dyDescent="0.25">
      <c r="B195" s="41">
        <v>9188662</v>
      </c>
      <c r="C195" s="36">
        <v>9188710</v>
      </c>
      <c r="D195" s="32" t="s">
        <v>143</v>
      </c>
      <c r="E195" s="42" t="s">
        <v>143</v>
      </c>
      <c r="F195" s="39">
        <f t="shared" si="2"/>
        <v>49</v>
      </c>
      <c r="G195" s="34" t="s">
        <v>124</v>
      </c>
      <c r="H195" s="40"/>
    </row>
    <row r="196" spans="2:8" x14ac:dyDescent="0.25">
      <c r="B196" s="41">
        <v>9200163</v>
      </c>
      <c r="C196" s="36">
        <v>9200279</v>
      </c>
      <c r="D196" s="32" t="s">
        <v>136</v>
      </c>
      <c r="E196" t="s">
        <v>136</v>
      </c>
      <c r="F196" s="33">
        <f t="shared" si="2"/>
        <v>117</v>
      </c>
      <c r="G196" s="34" t="s">
        <v>124</v>
      </c>
      <c r="H196" s="40"/>
    </row>
    <row r="197" spans="2:8" x14ac:dyDescent="0.25">
      <c r="B197" s="41">
        <v>9202211</v>
      </c>
      <c r="C197" s="36">
        <v>9202602</v>
      </c>
      <c r="D197" s="32" t="s">
        <v>130</v>
      </c>
      <c r="E197" t="s">
        <v>130</v>
      </c>
      <c r="F197" s="39">
        <f t="shared" si="2"/>
        <v>392</v>
      </c>
      <c r="G197" s="34" t="s">
        <v>124</v>
      </c>
      <c r="H197" s="40"/>
    </row>
    <row r="198" spans="2:8" x14ac:dyDescent="0.25">
      <c r="B198" s="41">
        <v>9202603</v>
      </c>
      <c r="C198" s="36">
        <v>9202960</v>
      </c>
      <c r="D198" s="32" t="s">
        <v>122</v>
      </c>
      <c r="E198" t="s">
        <v>122</v>
      </c>
      <c r="F198" s="39">
        <f t="shared" si="2"/>
        <v>358</v>
      </c>
      <c r="G198" s="34" t="s">
        <v>124</v>
      </c>
      <c r="H198" s="40" t="s">
        <v>208</v>
      </c>
    </row>
    <row r="199" spans="2:8" x14ac:dyDescent="0.25">
      <c r="B199" s="41">
        <v>9215564</v>
      </c>
      <c r="C199" s="36">
        <v>9216120</v>
      </c>
      <c r="D199" s="42" t="s">
        <v>118</v>
      </c>
      <c r="F199" s="33">
        <f t="shared" si="2"/>
        <v>557</v>
      </c>
      <c r="G199" s="34" t="s">
        <v>124</v>
      </c>
      <c r="H199" s="40"/>
    </row>
    <row r="200" spans="2:8" x14ac:dyDescent="0.25">
      <c r="B200" s="41">
        <v>9222544</v>
      </c>
      <c r="C200" s="36">
        <v>9222920</v>
      </c>
      <c r="D200" s="42" t="s">
        <v>128</v>
      </c>
      <c r="F200" s="33">
        <f t="shared" si="2"/>
        <v>377</v>
      </c>
      <c r="G200" s="34" t="s">
        <v>124</v>
      </c>
      <c r="H200" s="40"/>
    </row>
    <row r="201" spans="2:8" x14ac:dyDescent="0.25">
      <c r="B201" s="41">
        <v>9222921</v>
      </c>
      <c r="C201" s="36">
        <v>9223180</v>
      </c>
      <c r="D201" s="36"/>
      <c r="E201" t="s">
        <v>196</v>
      </c>
      <c r="F201" s="33">
        <f t="shared" si="2"/>
        <v>260</v>
      </c>
      <c r="G201" s="34" t="s">
        <v>124</v>
      </c>
      <c r="H201" s="40" t="s">
        <v>262</v>
      </c>
    </row>
    <row r="202" spans="2:8" x14ac:dyDescent="0.25">
      <c r="B202" s="41">
        <v>9223181</v>
      </c>
      <c r="C202" s="36">
        <v>9223194</v>
      </c>
      <c r="D202" s="36"/>
      <c r="E202" t="s">
        <v>109</v>
      </c>
      <c r="F202" s="33">
        <f t="shared" si="2"/>
        <v>14</v>
      </c>
      <c r="G202" s="34" t="s">
        <v>124</v>
      </c>
      <c r="H202" s="40" t="s">
        <v>252</v>
      </c>
    </row>
    <row r="203" spans="2:8" x14ac:dyDescent="0.25">
      <c r="B203" s="41">
        <v>9223195</v>
      </c>
      <c r="C203" s="36">
        <v>9223215</v>
      </c>
      <c r="D203" s="36"/>
      <c r="E203" t="s">
        <v>253</v>
      </c>
      <c r="F203" s="33">
        <f t="shared" si="2"/>
        <v>21</v>
      </c>
      <c r="G203" s="34" t="s">
        <v>124</v>
      </c>
      <c r="H203" s="40" t="s">
        <v>252</v>
      </c>
    </row>
    <row r="204" spans="2:8" x14ac:dyDescent="0.25">
      <c r="B204" s="41">
        <v>9223216</v>
      </c>
      <c r="C204" s="36">
        <v>9223656</v>
      </c>
      <c r="D204" s="36"/>
      <c r="E204" t="s">
        <v>127</v>
      </c>
      <c r="F204" s="33">
        <f t="shared" si="2"/>
        <v>441</v>
      </c>
      <c r="G204" s="34" t="s">
        <v>124</v>
      </c>
      <c r="H204" s="40" t="s">
        <v>263</v>
      </c>
    </row>
    <row r="205" spans="2:8" x14ac:dyDescent="0.25">
      <c r="B205" s="41">
        <v>9223657</v>
      </c>
      <c r="C205" s="36">
        <v>9223952</v>
      </c>
      <c r="D205" s="36"/>
      <c r="E205" t="s">
        <v>100</v>
      </c>
      <c r="F205" s="33">
        <f t="shared" si="2"/>
        <v>296</v>
      </c>
      <c r="G205" s="34" t="s">
        <v>124</v>
      </c>
      <c r="H205" s="40" t="s">
        <v>264</v>
      </c>
    </row>
    <row r="206" spans="2:8" x14ac:dyDescent="0.25">
      <c r="B206" s="41">
        <v>9223953</v>
      </c>
      <c r="C206" s="36">
        <v>9224100</v>
      </c>
      <c r="D206" s="36"/>
      <c r="E206" t="s">
        <v>142</v>
      </c>
      <c r="F206" s="33">
        <f t="shared" si="2"/>
        <v>148</v>
      </c>
      <c r="G206" s="34" t="s">
        <v>124</v>
      </c>
      <c r="H206" s="40" t="s">
        <v>252</v>
      </c>
    </row>
    <row r="207" spans="2:8" x14ac:dyDescent="0.25">
      <c r="B207" s="41">
        <v>9224319</v>
      </c>
      <c r="C207" s="36">
        <v>9224412</v>
      </c>
      <c r="D207" s="32" t="s">
        <v>143</v>
      </c>
      <c r="E207" s="42" t="s">
        <v>143</v>
      </c>
      <c r="F207" s="39">
        <f t="shared" si="2"/>
        <v>94</v>
      </c>
      <c r="G207" s="34" t="s">
        <v>124</v>
      </c>
      <c r="H207" s="40"/>
    </row>
    <row r="208" spans="2:8" x14ac:dyDescent="0.25">
      <c r="B208" s="41">
        <v>9224319</v>
      </c>
      <c r="C208" s="36">
        <v>9224412</v>
      </c>
      <c r="D208" s="32" t="s">
        <v>143</v>
      </c>
      <c r="E208" s="42" t="s">
        <v>143</v>
      </c>
      <c r="F208" s="39">
        <f t="shared" si="2"/>
        <v>94</v>
      </c>
      <c r="G208" s="34" t="s">
        <v>124</v>
      </c>
      <c r="H208" s="40" t="s">
        <v>265</v>
      </c>
    </row>
    <row r="209" spans="2:8" x14ac:dyDescent="0.25">
      <c r="B209" s="41">
        <v>9225764</v>
      </c>
      <c r="C209" s="36">
        <v>9225960</v>
      </c>
      <c r="D209" s="42" t="s">
        <v>137</v>
      </c>
      <c r="F209" s="33">
        <f t="shared" si="2"/>
        <v>197</v>
      </c>
      <c r="G209" s="34" t="s">
        <v>124</v>
      </c>
      <c r="H209" s="40"/>
    </row>
    <row r="210" spans="2:8" x14ac:dyDescent="0.25">
      <c r="B210" s="41">
        <v>9227069</v>
      </c>
      <c r="C210" s="36">
        <v>9227160</v>
      </c>
      <c r="D210" s="42" t="s">
        <v>134</v>
      </c>
      <c r="F210" s="33">
        <f t="shared" si="2"/>
        <v>92</v>
      </c>
      <c r="G210" s="34" t="s">
        <v>124</v>
      </c>
      <c r="H210" s="40" t="s">
        <v>160</v>
      </c>
    </row>
    <row r="211" spans="2:8" x14ac:dyDescent="0.25">
      <c r="B211" s="41">
        <v>9227161</v>
      </c>
      <c r="C211" s="36">
        <v>9227244</v>
      </c>
      <c r="D211" s="32" t="s">
        <v>131</v>
      </c>
      <c r="E211" t="s">
        <v>131</v>
      </c>
      <c r="F211" s="39">
        <f t="shared" si="2"/>
        <v>84</v>
      </c>
      <c r="G211" s="34" t="s">
        <v>124</v>
      </c>
      <c r="H211" s="40"/>
    </row>
    <row r="212" spans="2:8" x14ac:dyDescent="0.25">
      <c r="B212" s="41">
        <v>9232201</v>
      </c>
      <c r="C212" s="36">
        <v>9232480</v>
      </c>
      <c r="D212" s="42" t="s">
        <v>104</v>
      </c>
      <c r="F212" s="33">
        <f t="shared" si="2"/>
        <v>280</v>
      </c>
      <c r="G212" s="34" t="s">
        <v>124</v>
      </c>
      <c r="H212" s="40"/>
    </row>
    <row r="213" spans="2:8" x14ac:dyDescent="0.25">
      <c r="B213" s="41">
        <v>9234801</v>
      </c>
      <c r="C213" s="36">
        <v>9235257</v>
      </c>
      <c r="D213" s="32" t="s">
        <v>102</v>
      </c>
      <c r="E213" t="s">
        <v>102</v>
      </c>
      <c r="F213" s="39">
        <f t="shared" si="2"/>
        <v>457</v>
      </c>
      <c r="G213" s="34" t="s">
        <v>124</v>
      </c>
      <c r="H213" s="40" t="s">
        <v>266</v>
      </c>
    </row>
    <row r="214" spans="2:8" x14ac:dyDescent="0.25">
      <c r="B214" s="41">
        <v>9235258</v>
      </c>
      <c r="C214" s="36">
        <v>9235424</v>
      </c>
      <c r="D214" s="32" t="s">
        <v>139</v>
      </c>
      <c r="E214" t="s">
        <v>139</v>
      </c>
      <c r="F214" s="33">
        <f t="shared" si="2"/>
        <v>167</v>
      </c>
      <c r="G214" s="34" t="s">
        <v>124</v>
      </c>
      <c r="H214" s="40" t="s">
        <v>267</v>
      </c>
    </row>
    <row r="215" spans="2:8" x14ac:dyDescent="0.25">
      <c r="B215" s="41">
        <v>9235303</v>
      </c>
      <c r="C215" s="36">
        <v>9235424</v>
      </c>
      <c r="D215" s="32" t="s">
        <v>139</v>
      </c>
      <c r="E215" t="s">
        <v>139</v>
      </c>
      <c r="F215" s="33">
        <f t="shared" si="2"/>
        <v>122</v>
      </c>
      <c r="G215" s="34" t="s">
        <v>124</v>
      </c>
      <c r="H215" s="40"/>
    </row>
    <row r="216" spans="2:8" x14ac:dyDescent="0.25">
      <c r="B216" s="41">
        <v>9237855</v>
      </c>
      <c r="C216" s="36">
        <v>9237864</v>
      </c>
      <c r="D216" s="32" t="s">
        <v>145</v>
      </c>
      <c r="E216" t="s">
        <v>145</v>
      </c>
      <c r="F216" s="33">
        <f t="shared" ref="F216:F248" si="3">+C216-B216+1</f>
        <v>10</v>
      </c>
      <c r="G216" s="34" t="s">
        <v>124</v>
      </c>
      <c r="H216" s="40"/>
    </row>
    <row r="217" spans="2:8" x14ac:dyDescent="0.25">
      <c r="B217" s="41">
        <v>9238772</v>
      </c>
      <c r="C217" s="36">
        <v>9239080</v>
      </c>
      <c r="D217" s="42" t="s">
        <v>114</v>
      </c>
      <c r="F217" s="33">
        <f t="shared" si="3"/>
        <v>309</v>
      </c>
      <c r="G217" s="34" t="s">
        <v>124</v>
      </c>
      <c r="H217" s="40" t="s">
        <v>160</v>
      </c>
    </row>
    <row r="218" spans="2:8" x14ac:dyDescent="0.25">
      <c r="B218" s="41">
        <v>9239081</v>
      </c>
      <c r="C218" s="36">
        <v>9239182</v>
      </c>
      <c r="D218" s="32" t="s">
        <v>148</v>
      </c>
      <c r="E218" t="s">
        <v>148</v>
      </c>
      <c r="F218" s="39">
        <f t="shared" si="3"/>
        <v>102</v>
      </c>
      <c r="G218" s="34" t="s">
        <v>124</v>
      </c>
      <c r="H218" s="40" t="s">
        <v>268</v>
      </c>
    </row>
    <row r="219" spans="2:8" x14ac:dyDescent="0.25">
      <c r="B219" s="41">
        <v>9239197</v>
      </c>
      <c r="C219" s="36">
        <v>9239416</v>
      </c>
      <c r="D219" s="32" t="s">
        <v>148</v>
      </c>
      <c r="E219" t="s">
        <v>148</v>
      </c>
      <c r="F219" s="39">
        <f t="shared" si="3"/>
        <v>220</v>
      </c>
      <c r="G219" s="34" t="s">
        <v>124</v>
      </c>
      <c r="H219" s="40" t="s">
        <v>268</v>
      </c>
    </row>
    <row r="220" spans="2:8" x14ac:dyDescent="0.25">
      <c r="B220" s="41">
        <v>9240172</v>
      </c>
      <c r="C220" s="36">
        <v>9240172</v>
      </c>
      <c r="D220" s="42" t="s">
        <v>133</v>
      </c>
      <c r="F220" s="33">
        <f t="shared" si="3"/>
        <v>1</v>
      </c>
      <c r="G220" s="34" t="s">
        <v>124</v>
      </c>
      <c r="H220" s="40"/>
    </row>
    <row r="221" spans="2:8" x14ac:dyDescent="0.25">
      <c r="B221" s="41">
        <v>9240177</v>
      </c>
      <c r="C221" s="36">
        <v>9240177</v>
      </c>
      <c r="D221" s="42" t="s">
        <v>133</v>
      </c>
      <c r="F221" s="33">
        <f t="shared" si="3"/>
        <v>1</v>
      </c>
      <c r="G221" s="34" t="s">
        <v>124</v>
      </c>
      <c r="H221" s="40"/>
    </row>
    <row r="222" spans="2:8" x14ac:dyDescent="0.25">
      <c r="B222" s="41">
        <v>9240761</v>
      </c>
      <c r="C222" s="36">
        <v>9240767</v>
      </c>
      <c r="D222" s="42" t="s">
        <v>133</v>
      </c>
      <c r="F222" s="33">
        <f t="shared" si="3"/>
        <v>7</v>
      </c>
      <c r="G222" s="34" t="s">
        <v>124</v>
      </c>
      <c r="H222" s="40"/>
    </row>
    <row r="223" spans="2:8" x14ac:dyDescent="0.25">
      <c r="B223" s="41">
        <v>9240770</v>
      </c>
      <c r="C223" s="36">
        <v>9240770</v>
      </c>
      <c r="D223" s="42" t="s">
        <v>133</v>
      </c>
      <c r="F223" s="33">
        <f t="shared" si="3"/>
        <v>1</v>
      </c>
      <c r="G223" s="34" t="s">
        <v>124</v>
      </c>
      <c r="H223" s="40"/>
    </row>
    <row r="224" spans="2:8" x14ac:dyDescent="0.25">
      <c r="B224" s="41">
        <v>9240774</v>
      </c>
      <c r="C224" s="36">
        <v>9241040</v>
      </c>
      <c r="D224" s="42" t="s">
        <v>133</v>
      </c>
      <c r="F224" s="33">
        <f t="shared" si="3"/>
        <v>267</v>
      </c>
      <c r="G224" s="34" t="s">
        <v>124</v>
      </c>
      <c r="H224" s="40"/>
    </row>
    <row r="225" spans="2:8" x14ac:dyDescent="0.25">
      <c r="B225" s="41">
        <v>9243116</v>
      </c>
      <c r="C225" s="36">
        <v>9243840</v>
      </c>
      <c r="D225" s="42" t="s">
        <v>132</v>
      </c>
      <c r="F225" s="33">
        <f t="shared" si="3"/>
        <v>725</v>
      </c>
      <c r="G225" s="34" t="s">
        <v>124</v>
      </c>
      <c r="H225" s="40" t="s">
        <v>160</v>
      </c>
    </row>
    <row r="226" spans="2:8" x14ac:dyDescent="0.25">
      <c r="B226" s="36">
        <v>9246074</v>
      </c>
      <c r="C226" s="36">
        <v>9246080</v>
      </c>
      <c r="D226" s="42" t="s">
        <v>110</v>
      </c>
      <c r="F226" s="33">
        <f t="shared" si="3"/>
        <v>7</v>
      </c>
      <c r="G226" s="34" t="s">
        <v>124</v>
      </c>
      <c r="H226" s="40"/>
    </row>
    <row r="227" spans="2:8" x14ac:dyDescent="0.25">
      <c r="B227" s="36">
        <v>9248120</v>
      </c>
      <c r="C227" s="36">
        <v>9249280</v>
      </c>
      <c r="D227" s="42" t="s">
        <v>116</v>
      </c>
      <c r="F227" s="33">
        <f t="shared" si="3"/>
        <v>1161</v>
      </c>
      <c r="G227" s="34" t="s">
        <v>124</v>
      </c>
      <c r="H227" s="40" t="s">
        <v>161</v>
      </c>
    </row>
    <row r="228" spans="2:8" x14ac:dyDescent="0.25">
      <c r="B228" s="36">
        <v>9253821</v>
      </c>
      <c r="C228" s="36">
        <v>9254280</v>
      </c>
      <c r="D228" s="42" t="s">
        <v>129</v>
      </c>
      <c r="F228" s="33">
        <f t="shared" si="3"/>
        <v>460</v>
      </c>
      <c r="G228" s="34" t="s">
        <v>124</v>
      </c>
      <c r="H228" s="40" t="s">
        <v>269</v>
      </c>
    </row>
    <row r="229" spans="2:8" x14ac:dyDescent="0.25">
      <c r="B229" s="36">
        <v>9254281</v>
      </c>
      <c r="C229" s="36">
        <v>9255280</v>
      </c>
      <c r="D229" s="42" t="s">
        <v>125</v>
      </c>
      <c r="F229" s="33">
        <f t="shared" si="3"/>
        <v>1000</v>
      </c>
      <c r="G229" s="34" t="s">
        <v>124</v>
      </c>
      <c r="H229" s="40"/>
    </row>
    <row r="230" spans="2:8" x14ac:dyDescent="0.25">
      <c r="B230" s="36">
        <v>9255355</v>
      </c>
      <c r="C230" s="36">
        <v>9256320</v>
      </c>
      <c r="D230" s="42" t="s">
        <v>112</v>
      </c>
      <c r="F230" s="33">
        <f t="shared" si="3"/>
        <v>966</v>
      </c>
      <c r="G230" s="34" t="s">
        <v>124</v>
      </c>
      <c r="H230" s="40"/>
    </row>
    <row r="231" spans="2:8" x14ac:dyDescent="0.25">
      <c r="B231" s="36">
        <v>9257397</v>
      </c>
      <c r="C231" s="36">
        <v>9258320</v>
      </c>
      <c r="D231" s="42" t="s">
        <v>98</v>
      </c>
      <c r="F231" s="33">
        <f t="shared" si="3"/>
        <v>924</v>
      </c>
      <c r="G231" s="34" t="s">
        <v>124</v>
      </c>
      <c r="H231" s="40"/>
    </row>
    <row r="232" spans="2:8" x14ac:dyDescent="0.25">
      <c r="B232" s="36">
        <v>9258321</v>
      </c>
      <c r="C232" s="36">
        <v>9259520</v>
      </c>
      <c r="D232" s="42" t="s">
        <v>134</v>
      </c>
      <c r="F232" s="33">
        <f t="shared" si="3"/>
        <v>1200</v>
      </c>
      <c r="G232" s="34" t="s">
        <v>124</v>
      </c>
      <c r="H232" s="40"/>
    </row>
    <row r="233" spans="2:8" x14ac:dyDescent="0.25">
      <c r="B233" s="36">
        <v>9259800</v>
      </c>
      <c r="C233" s="36">
        <v>9261120</v>
      </c>
      <c r="D233" s="42" t="s">
        <v>110</v>
      </c>
      <c r="F233" s="33">
        <f t="shared" si="3"/>
        <v>1321</v>
      </c>
      <c r="G233" s="34" t="s">
        <v>124</v>
      </c>
      <c r="H233" s="40"/>
    </row>
    <row r="234" spans="2:8" x14ac:dyDescent="0.25">
      <c r="B234" s="41">
        <v>9261121</v>
      </c>
      <c r="C234" s="36">
        <v>9262720</v>
      </c>
      <c r="D234" s="42" t="s">
        <v>137</v>
      </c>
      <c r="F234" s="33">
        <f t="shared" si="3"/>
        <v>1600</v>
      </c>
      <c r="G234" s="34" t="s">
        <v>124</v>
      </c>
      <c r="H234" s="40" t="s">
        <v>158</v>
      </c>
    </row>
    <row r="235" spans="2:8" x14ac:dyDescent="0.25">
      <c r="B235" s="41">
        <v>9262866</v>
      </c>
      <c r="C235" s="36">
        <v>9264720</v>
      </c>
      <c r="D235" s="42" t="s">
        <v>106</v>
      </c>
      <c r="F235" s="33">
        <f t="shared" si="3"/>
        <v>1855</v>
      </c>
      <c r="G235" s="34" t="s">
        <v>124</v>
      </c>
      <c r="H235" s="40"/>
    </row>
    <row r="236" spans="2:8" x14ac:dyDescent="0.25">
      <c r="B236" s="41">
        <v>9264721</v>
      </c>
      <c r="C236" s="36">
        <v>9264936</v>
      </c>
      <c r="D236" s="36"/>
      <c r="E236" t="s">
        <v>196</v>
      </c>
      <c r="F236" s="33">
        <f t="shared" si="3"/>
        <v>216</v>
      </c>
      <c r="G236" s="34" t="s">
        <v>124</v>
      </c>
      <c r="H236" s="40" t="s">
        <v>270</v>
      </c>
    </row>
    <row r="237" spans="2:8" x14ac:dyDescent="0.25">
      <c r="B237" s="41">
        <v>9264937</v>
      </c>
      <c r="C237" s="36">
        <v>9265056</v>
      </c>
      <c r="D237" s="32" t="s">
        <v>148</v>
      </c>
      <c r="E237" t="s">
        <v>148</v>
      </c>
      <c r="F237" s="39">
        <f t="shared" si="3"/>
        <v>120</v>
      </c>
      <c r="G237" s="34" t="s">
        <v>124</v>
      </c>
      <c r="H237" s="40" t="s">
        <v>271</v>
      </c>
    </row>
    <row r="238" spans="2:8" x14ac:dyDescent="0.25">
      <c r="B238" s="41">
        <v>9265351</v>
      </c>
      <c r="C238" s="36">
        <v>9265430</v>
      </c>
      <c r="D238" s="32" t="s">
        <v>143</v>
      </c>
      <c r="E238" s="42" t="s">
        <v>143</v>
      </c>
      <c r="F238" s="39">
        <f t="shared" si="3"/>
        <v>80</v>
      </c>
      <c r="G238" s="34" t="s">
        <v>124</v>
      </c>
      <c r="H238" s="40" t="s">
        <v>272</v>
      </c>
    </row>
    <row r="239" spans="2:8" x14ac:dyDescent="0.25">
      <c r="B239" s="41">
        <v>9265431</v>
      </c>
      <c r="C239" s="36">
        <v>9267040</v>
      </c>
      <c r="D239" s="42" t="s">
        <v>133</v>
      </c>
      <c r="F239" s="33">
        <f t="shared" si="3"/>
        <v>1610</v>
      </c>
      <c r="G239" s="34" t="s">
        <v>124</v>
      </c>
      <c r="H239" s="40"/>
    </row>
    <row r="240" spans="2:8" x14ac:dyDescent="0.25">
      <c r="B240" s="41">
        <v>9267041</v>
      </c>
      <c r="C240" s="36">
        <v>9323000</v>
      </c>
      <c r="D240" s="42" t="s">
        <v>91</v>
      </c>
      <c r="F240" s="33">
        <f t="shared" si="3"/>
        <v>55960</v>
      </c>
      <c r="G240" s="34" t="s">
        <v>124</v>
      </c>
      <c r="H240" s="40"/>
    </row>
    <row r="241" spans="2:8" x14ac:dyDescent="0.25">
      <c r="B241" s="41">
        <v>9323001</v>
      </c>
      <c r="C241" s="36">
        <v>9395000</v>
      </c>
      <c r="D241" s="42" t="s">
        <v>195</v>
      </c>
      <c r="F241" s="33">
        <f t="shared" si="3"/>
        <v>72000</v>
      </c>
      <c r="G241" s="34" t="s">
        <v>124</v>
      </c>
      <c r="H241" s="40"/>
    </row>
    <row r="242" spans="2:8" x14ac:dyDescent="0.25">
      <c r="B242" s="41">
        <v>9395001</v>
      </c>
      <c r="C242" s="36">
        <v>9399944</v>
      </c>
      <c r="D242" s="42" t="s">
        <v>91</v>
      </c>
      <c r="F242" s="33">
        <f t="shared" si="3"/>
        <v>4944</v>
      </c>
      <c r="G242" s="34" t="s">
        <v>124</v>
      </c>
      <c r="H242" s="40"/>
    </row>
    <row r="243" spans="2:8" x14ac:dyDescent="0.25">
      <c r="B243" s="41">
        <v>9399945</v>
      </c>
      <c r="C243" s="36">
        <v>9781400</v>
      </c>
      <c r="D243" s="42" t="s">
        <v>89</v>
      </c>
      <c r="F243" s="33">
        <f t="shared" si="3"/>
        <v>381456</v>
      </c>
      <c r="G243" s="34" t="s">
        <v>124</v>
      </c>
      <c r="H243" s="40"/>
    </row>
    <row r="244" spans="2:8" ht="30" x14ac:dyDescent="0.25">
      <c r="B244" s="61">
        <v>9781401</v>
      </c>
      <c r="C244" s="62">
        <v>10149944</v>
      </c>
      <c r="D244" s="63" t="s">
        <v>234</v>
      </c>
      <c r="E244" s="63"/>
      <c r="F244" s="64">
        <f t="shared" si="3"/>
        <v>368544</v>
      </c>
      <c r="G244" s="65" t="s">
        <v>124</v>
      </c>
      <c r="H244" s="66" t="s">
        <v>240</v>
      </c>
    </row>
    <row r="245" spans="2:8" x14ac:dyDescent="0.25">
      <c r="B245" s="46" t="s">
        <v>165</v>
      </c>
      <c r="C245" s="47" t="s">
        <v>166</v>
      </c>
      <c r="D245" t="s">
        <v>91</v>
      </c>
      <c r="F245" s="33">
        <f t="shared" si="3"/>
        <v>3</v>
      </c>
      <c r="G245" s="34" t="s">
        <v>167</v>
      </c>
      <c r="H245" s="40"/>
    </row>
    <row r="246" spans="2:8" x14ac:dyDescent="0.25">
      <c r="B246" s="46" t="s">
        <v>168</v>
      </c>
      <c r="C246" s="47" t="s">
        <v>169</v>
      </c>
      <c r="D246" t="s">
        <v>91</v>
      </c>
      <c r="F246" s="33">
        <f t="shared" si="3"/>
        <v>9</v>
      </c>
      <c r="G246" s="34" t="s">
        <v>167</v>
      </c>
      <c r="H246" s="40"/>
    </row>
    <row r="247" spans="2:8" x14ac:dyDescent="0.25">
      <c r="B247" s="46" t="s">
        <v>170</v>
      </c>
      <c r="C247" s="47" t="s">
        <v>171</v>
      </c>
      <c r="D247" t="s">
        <v>91</v>
      </c>
      <c r="F247" s="33">
        <f t="shared" si="3"/>
        <v>60</v>
      </c>
      <c r="G247" s="34" t="s">
        <v>167</v>
      </c>
      <c r="H247" s="40"/>
    </row>
    <row r="248" spans="2:8" x14ac:dyDescent="0.25">
      <c r="B248" s="46" t="s">
        <v>241</v>
      </c>
      <c r="C248" s="47" t="s">
        <v>173</v>
      </c>
      <c r="D248" t="s">
        <v>91</v>
      </c>
      <c r="F248" s="33">
        <f t="shared" si="3"/>
        <v>1300</v>
      </c>
      <c r="G248" s="34" t="s">
        <v>174</v>
      </c>
      <c r="H248" s="40"/>
    </row>
    <row r="249" spans="2:8" x14ac:dyDescent="0.25">
      <c r="B249" s="46" t="s">
        <v>175</v>
      </c>
      <c r="C249" s="47" t="s">
        <v>173</v>
      </c>
      <c r="D249" t="s">
        <v>91</v>
      </c>
      <c r="F249" s="33">
        <v>200</v>
      </c>
      <c r="G249" s="34" t="s">
        <v>176</v>
      </c>
      <c r="H249" s="40"/>
    </row>
    <row r="250" spans="2:8" x14ac:dyDescent="0.25">
      <c r="B250" s="46" t="s">
        <v>177</v>
      </c>
      <c r="C250" s="47" t="s">
        <v>178</v>
      </c>
      <c r="D250" t="s">
        <v>91</v>
      </c>
      <c r="F250" s="33">
        <f>+C250-B250+1</f>
        <v>7000</v>
      </c>
      <c r="G250" s="34" t="s">
        <v>179</v>
      </c>
      <c r="H250" s="40"/>
    </row>
    <row r="251" spans="2:8" x14ac:dyDescent="0.25">
      <c r="B251" s="41"/>
      <c r="D251" s="32"/>
      <c r="F251" s="33"/>
      <c r="G251" s="34"/>
      <c r="H251" s="40"/>
    </row>
    <row r="252" spans="2:8" x14ac:dyDescent="0.25">
      <c r="B252" s="41"/>
      <c r="D252" s="32"/>
      <c r="F252" s="33"/>
      <c r="G252" s="34"/>
      <c r="H252" s="40"/>
    </row>
    <row r="253" spans="2:8" x14ac:dyDescent="0.25">
      <c r="B253" s="41"/>
      <c r="D253" s="32"/>
      <c r="F253" s="39"/>
      <c r="G253" s="34"/>
      <c r="H253" s="40"/>
    </row>
    <row r="254" spans="2:8" x14ac:dyDescent="0.25">
      <c r="B254" s="41"/>
      <c r="D254" s="32" t="s">
        <v>138</v>
      </c>
      <c r="F254" s="33"/>
      <c r="G254" s="34"/>
      <c r="H254" s="40"/>
    </row>
    <row r="255" spans="2:8" x14ac:dyDescent="0.25">
      <c r="B255" s="67"/>
      <c r="C255" s="8"/>
      <c r="D255" s="68"/>
      <c r="E255" s="10"/>
      <c r="F255" s="50"/>
      <c r="G255" s="51"/>
      <c r="H255" s="52"/>
    </row>
    <row r="256" spans="2:8" x14ac:dyDescent="0.25">
      <c r="D256" s="32"/>
      <c r="F256" s="33"/>
      <c r="G256" s="33"/>
    </row>
    <row r="257" spans="6:6" x14ac:dyDescent="0.25">
      <c r="F257" s="53"/>
    </row>
    <row r="258" spans="6:6" x14ac:dyDescent="0.25">
      <c r="F258" s="53"/>
    </row>
    <row r="259" spans="6:6" x14ac:dyDescent="0.25">
      <c r="F259" s="53"/>
    </row>
    <row r="260" spans="6:6" x14ac:dyDescent="0.25">
      <c r="F260" s="53"/>
    </row>
    <row r="261" spans="6:6" x14ac:dyDescent="0.25">
      <c r="F261" s="53"/>
    </row>
    <row r="262" spans="6:6" x14ac:dyDescent="0.25">
      <c r="F262" s="53"/>
    </row>
    <row r="263" spans="6:6" x14ac:dyDescent="0.25">
      <c r="F263" s="53"/>
    </row>
    <row r="264" spans="6:6" x14ac:dyDescent="0.25">
      <c r="F264" s="53"/>
    </row>
    <row r="265" spans="6:6" x14ac:dyDescent="0.25">
      <c r="F265" s="53"/>
    </row>
    <row r="266" spans="6:6" x14ac:dyDescent="0.25">
      <c r="F266" s="53"/>
    </row>
    <row r="267" spans="6:6" x14ac:dyDescent="0.25">
      <c r="F267" s="53"/>
    </row>
    <row r="268" spans="6:6" x14ac:dyDescent="0.25">
      <c r="F268" s="53"/>
    </row>
    <row r="269" spans="6:6" x14ac:dyDescent="0.25">
      <c r="F269" s="53"/>
    </row>
    <row r="270" spans="6:6" x14ac:dyDescent="0.25">
      <c r="F270" s="53"/>
    </row>
    <row r="271" spans="6:6" x14ac:dyDescent="0.25">
      <c r="F271" s="53"/>
    </row>
    <row r="272" spans="6:6" x14ac:dyDescent="0.25">
      <c r="F272" s="53"/>
    </row>
    <row r="273" spans="6:6" x14ac:dyDescent="0.25">
      <c r="F273" s="53"/>
    </row>
    <row r="274" spans="6:6" x14ac:dyDescent="0.25">
      <c r="F274" s="53"/>
    </row>
    <row r="275" spans="6:6" x14ac:dyDescent="0.25">
      <c r="F275" s="53"/>
    </row>
    <row r="276" spans="6:6" x14ac:dyDescent="0.25">
      <c r="F276" s="53"/>
    </row>
    <row r="277" spans="6:6" x14ac:dyDescent="0.25">
      <c r="F277" s="53"/>
    </row>
    <row r="278" spans="6:6" x14ac:dyDescent="0.25">
      <c r="F278" s="53"/>
    </row>
    <row r="279" spans="6:6" x14ac:dyDescent="0.25">
      <c r="F279" s="53"/>
    </row>
    <row r="280" spans="6:6" x14ac:dyDescent="0.25">
      <c r="F280" s="53"/>
    </row>
    <row r="281" spans="6:6" x14ac:dyDescent="0.25">
      <c r="F281" s="53"/>
    </row>
    <row r="282" spans="6:6" x14ac:dyDescent="0.25">
      <c r="F282" s="53"/>
    </row>
    <row r="283" spans="6:6" x14ac:dyDescent="0.25">
      <c r="F283" s="53"/>
    </row>
    <row r="284" spans="6:6" x14ac:dyDescent="0.25">
      <c r="F284" s="53"/>
    </row>
    <row r="285" spans="6:6" x14ac:dyDescent="0.25">
      <c r="F285" s="53"/>
    </row>
    <row r="286" spans="6:6" x14ac:dyDescent="0.25">
      <c r="F286" s="53"/>
    </row>
    <row r="287" spans="6:6" x14ac:dyDescent="0.25">
      <c r="F287" s="53"/>
    </row>
    <row r="288" spans="6:6" x14ac:dyDescent="0.25">
      <c r="F288" s="53"/>
    </row>
    <row r="289" spans="6:6" x14ac:dyDescent="0.25">
      <c r="F289" s="53"/>
    </row>
    <row r="290" spans="6:6" x14ac:dyDescent="0.25">
      <c r="F290" s="53"/>
    </row>
    <row r="291" spans="6:6" x14ac:dyDescent="0.25">
      <c r="F291" s="53"/>
    </row>
    <row r="292" spans="6:6" x14ac:dyDescent="0.25">
      <c r="F292" s="53"/>
    </row>
    <row r="293" spans="6:6" x14ac:dyDescent="0.25">
      <c r="F293" s="53"/>
    </row>
    <row r="294" spans="6:6" x14ac:dyDescent="0.25">
      <c r="F294" s="53"/>
    </row>
    <row r="295" spans="6:6" x14ac:dyDescent="0.25">
      <c r="F295" s="53"/>
    </row>
    <row r="296" spans="6:6" x14ac:dyDescent="0.25">
      <c r="F296" s="53"/>
    </row>
    <row r="297" spans="6:6" x14ac:dyDescent="0.25">
      <c r="F297" s="53"/>
    </row>
    <row r="298" spans="6:6" x14ac:dyDescent="0.25">
      <c r="F298" s="53"/>
    </row>
    <row r="299" spans="6:6" x14ac:dyDescent="0.25">
      <c r="F299" s="53"/>
    </row>
    <row r="300" spans="6:6" x14ac:dyDescent="0.25">
      <c r="F300" s="53"/>
    </row>
    <row r="301" spans="6:6" x14ac:dyDescent="0.25">
      <c r="F301" s="53"/>
    </row>
    <row r="302" spans="6:6" x14ac:dyDescent="0.25">
      <c r="F302" s="53"/>
    </row>
    <row r="303" spans="6:6" x14ac:dyDescent="0.25">
      <c r="F303" s="53"/>
    </row>
    <row r="304" spans="6:6" x14ac:dyDescent="0.25">
      <c r="F304" s="53"/>
    </row>
    <row r="305" spans="6:6" x14ac:dyDescent="0.25">
      <c r="F305" s="53"/>
    </row>
    <row r="306" spans="6:6" x14ac:dyDescent="0.25">
      <c r="F306" s="53"/>
    </row>
    <row r="307" spans="6:6" x14ac:dyDescent="0.25">
      <c r="F307" s="53"/>
    </row>
    <row r="308" spans="6:6" x14ac:dyDescent="0.25">
      <c r="F308" s="53"/>
    </row>
    <row r="309" spans="6:6" x14ac:dyDescent="0.25">
      <c r="F309" s="53"/>
    </row>
    <row r="310" spans="6:6" x14ac:dyDescent="0.25">
      <c r="F310" s="53"/>
    </row>
    <row r="311" spans="6:6" x14ac:dyDescent="0.25">
      <c r="F311" s="53"/>
    </row>
    <row r="312" spans="6:6" x14ac:dyDescent="0.25">
      <c r="F312" s="53"/>
    </row>
    <row r="313" spans="6:6" x14ac:dyDescent="0.25">
      <c r="F313" s="53"/>
    </row>
    <row r="314" spans="6:6" x14ac:dyDescent="0.25">
      <c r="F314" s="53"/>
    </row>
    <row r="315" spans="6:6" x14ac:dyDescent="0.25">
      <c r="F315" s="53"/>
    </row>
    <row r="316" spans="6:6" x14ac:dyDescent="0.25">
      <c r="F316" s="53"/>
    </row>
    <row r="317" spans="6:6" x14ac:dyDescent="0.25">
      <c r="F317" s="53"/>
    </row>
    <row r="318" spans="6:6" x14ac:dyDescent="0.25">
      <c r="F318" s="53"/>
    </row>
    <row r="319" spans="6:6" x14ac:dyDescent="0.25">
      <c r="F319" s="53"/>
    </row>
    <row r="320" spans="6:6" x14ac:dyDescent="0.25">
      <c r="F320" s="53"/>
    </row>
    <row r="321" spans="6:6" x14ac:dyDescent="0.25">
      <c r="F321" s="53"/>
    </row>
    <row r="322" spans="6:6" x14ac:dyDescent="0.25">
      <c r="F322" s="53"/>
    </row>
    <row r="323" spans="6:6" x14ac:dyDescent="0.25">
      <c r="F323" s="53"/>
    </row>
    <row r="324" spans="6:6" x14ac:dyDescent="0.25">
      <c r="F324" s="53"/>
    </row>
    <row r="325" spans="6:6" x14ac:dyDescent="0.25">
      <c r="F325" s="53"/>
    </row>
    <row r="326" spans="6:6" x14ac:dyDescent="0.25">
      <c r="F326" s="53"/>
    </row>
    <row r="327" spans="6:6" x14ac:dyDescent="0.25">
      <c r="F327" s="53"/>
    </row>
    <row r="328" spans="6:6" x14ac:dyDescent="0.25">
      <c r="F328" s="53"/>
    </row>
    <row r="329" spans="6:6" x14ac:dyDescent="0.25">
      <c r="F329" s="53"/>
    </row>
    <row r="330" spans="6:6" x14ac:dyDescent="0.25">
      <c r="F330" s="53"/>
    </row>
    <row r="331" spans="6:6" x14ac:dyDescent="0.25">
      <c r="F331" s="53"/>
    </row>
    <row r="332" spans="6:6" x14ac:dyDescent="0.25">
      <c r="F332" s="53"/>
    </row>
    <row r="333" spans="6:6" x14ac:dyDescent="0.25">
      <c r="F333" s="53"/>
    </row>
    <row r="334" spans="6:6" x14ac:dyDescent="0.25">
      <c r="F334" s="53"/>
    </row>
    <row r="335" spans="6:6" x14ac:dyDescent="0.25">
      <c r="F335" s="53"/>
    </row>
    <row r="336" spans="6:6" x14ac:dyDescent="0.25">
      <c r="F336" s="53"/>
    </row>
    <row r="337" spans="6:6" x14ac:dyDescent="0.25">
      <c r="F337" s="53"/>
    </row>
    <row r="338" spans="6:6" x14ac:dyDescent="0.25">
      <c r="F338" s="53"/>
    </row>
    <row r="339" spans="6:6" x14ac:dyDescent="0.25">
      <c r="F339" s="53"/>
    </row>
    <row r="340" spans="6:6" x14ac:dyDescent="0.25">
      <c r="F340" s="53"/>
    </row>
  </sheetData>
  <autoFilter ref="B7:H250" xr:uid="{152A899B-F3F0-452A-B909-9F7E9C986C42}"/>
  <mergeCells count="6">
    <mergeCell ref="B6:C6"/>
    <mergeCell ref="D6:E6"/>
    <mergeCell ref="F6:G6"/>
    <mergeCell ref="B2:K2"/>
    <mergeCell ref="B3:K3"/>
    <mergeCell ref="B4:K4"/>
  </mergeCells>
  <pageMargins left="0.7" right="0.7" top="0.75" bottom="0.75" header="0.3" footer="0.3"/>
  <pageSetup scale="48" fitToHeight="0" orientation="portrait" r:id="rId2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E2DC0-7DB3-4FEE-8538-8B89CC163F5A}">
  <sheetPr>
    <pageSetUpPr fitToPage="1"/>
  </sheetPr>
  <dimension ref="A3:I19"/>
  <sheetViews>
    <sheetView workbookViewId="0">
      <selection activeCell="B10" sqref="B10:D11"/>
    </sheetView>
  </sheetViews>
  <sheetFormatPr baseColWidth="10" defaultRowHeight="15" x14ac:dyDescent="0.25"/>
  <cols>
    <col min="1" max="1" width="6.7109375" customWidth="1"/>
    <col min="3" max="3" width="25.42578125" customWidth="1"/>
    <col min="4" max="4" width="5" customWidth="1"/>
    <col min="6" max="6" width="7.140625" customWidth="1"/>
    <col min="7" max="7" width="12.140625" customWidth="1"/>
    <col min="8" max="8" width="23.28515625" customWidth="1"/>
  </cols>
  <sheetData>
    <row r="3" spans="1:9" x14ac:dyDescent="0.25">
      <c r="B3" s="89" t="s">
        <v>43</v>
      </c>
      <c r="C3" s="89"/>
      <c r="D3" s="89"/>
      <c r="E3" s="89"/>
      <c r="F3" s="89"/>
      <c r="G3" s="89"/>
      <c r="H3" s="89"/>
      <c r="I3" s="89"/>
    </row>
    <row r="4" spans="1:9" x14ac:dyDescent="0.25">
      <c r="B4" s="89" t="s">
        <v>38</v>
      </c>
      <c r="C4" s="89"/>
      <c r="D4" s="89"/>
      <c r="E4" s="89"/>
      <c r="F4" s="89"/>
      <c r="G4" s="89"/>
      <c r="H4" s="89"/>
      <c r="I4" s="89"/>
    </row>
    <row r="5" spans="1:9" x14ac:dyDescent="0.25">
      <c r="B5" s="89" t="s">
        <v>44</v>
      </c>
      <c r="C5" s="89"/>
      <c r="D5" s="89"/>
      <c r="E5" s="89"/>
      <c r="F5" s="89"/>
      <c r="G5" s="89"/>
      <c r="H5" s="89"/>
      <c r="I5" s="89"/>
    </row>
    <row r="6" spans="1:9" x14ac:dyDescent="0.25">
      <c r="B6" s="89" t="s">
        <v>274</v>
      </c>
      <c r="C6" s="89"/>
      <c r="D6" s="89"/>
      <c r="E6" s="89"/>
      <c r="F6" s="89"/>
      <c r="G6" s="89"/>
      <c r="H6" s="89"/>
      <c r="I6" s="89"/>
    </row>
    <row r="9" spans="1:9" ht="18.75" customHeight="1" x14ac:dyDescent="0.25">
      <c r="B9" s="89" t="s">
        <v>273</v>
      </c>
      <c r="C9" s="89"/>
      <c r="D9" s="89"/>
      <c r="E9" s="89" t="s">
        <v>182</v>
      </c>
      <c r="F9" s="89"/>
      <c r="G9" s="89" t="s">
        <v>183</v>
      </c>
      <c r="H9" s="89"/>
    </row>
    <row r="10" spans="1:9" ht="16.5" customHeight="1" x14ac:dyDescent="0.25">
      <c r="B10" s="137">
        <f>227515-51636</f>
        <v>175879</v>
      </c>
      <c r="C10" s="137"/>
      <c r="D10" s="137"/>
      <c r="E10" s="138">
        <v>595.9</v>
      </c>
      <c r="F10" s="138"/>
      <c r="G10" s="138">
        <f>+B10*E10</f>
        <v>104806296.09999999</v>
      </c>
      <c r="H10" s="138"/>
    </row>
    <row r="11" spans="1:9" ht="16.5" customHeight="1" x14ac:dyDescent="0.25">
      <c r="B11" s="137"/>
      <c r="C11" s="137"/>
      <c r="D11" s="137"/>
      <c r="E11" s="138"/>
      <c r="F11" s="138"/>
      <c r="G11" s="138"/>
      <c r="H11" s="138"/>
    </row>
    <row r="12" spans="1:9" ht="16.5" customHeight="1" x14ac:dyDescent="0.25">
      <c r="B12" s="137">
        <v>750000</v>
      </c>
      <c r="C12" s="137"/>
      <c r="D12" s="137"/>
      <c r="E12" s="90">
        <v>623.04</v>
      </c>
      <c r="F12" s="90"/>
      <c r="G12" s="138">
        <f>+B12*E12</f>
        <v>467280000</v>
      </c>
      <c r="H12" s="138"/>
    </row>
    <row r="13" spans="1:9" ht="15.75" thickBot="1" x14ac:dyDescent="0.3">
      <c r="A13" s="20" t="s">
        <v>68</v>
      </c>
      <c r="B13" s="141">
        <f>+B10+B12</f>
        <v>925879</v>
      </c>
      <c r="C13" s="89"/>
      <c r="D13" s="89"/>
      <c r="G13" s="139">
        <f>+G10+G12</f>
        <v>572086296.10000002</v>
      </c>
      <c r="H13" s="140"/>
    </row>
    <row r="14" spans="1:9" ht="15.75" thickTop="1" x14ac:dyDescent="0.25">
      <c r="B14" s="56"/>
      <c r="C14" s="1"/>
      <c r="D14" s="1"/>
      <c r="G14" s="57"/>
      <c r="H14" s="1"/>
    </row>
    <row r="15" spans="1:9" x14ac:dyDescent="0.25">
      <c r="B15" s="56"/>
      <c r="C15" s="1"/>
      <c r="D15" s="1"/>
      <c r="G15" s="57"/>
      <c r="H15" s="1"/>
    </row>
    <row r="17" spans="2:8" ht="15.75" thickBot="1" x14ac:dyDescent="0.3">
      <c r="B17" s="111"/>
      <c r="C17" s="111"/>
      <c r="G17" s="111"/>
      <c r="H17" s="111"/>
    </row>
    <row r="18" spans="2:8" x14ac:dyDescent="0.25">
      <c r="B18" s="112" t="s">
        <v>35</v>
      </c>
      <c r="C18" s="112"/>
      <c r="G18" s="112" t="s">
        <v>36</v>
      </c>
      <c r="H18" s="112"/>
    </row>
    <row r="19" spans="2:8" x14ac:dyDescent="0.25">
      <c r="B19" s="90" t="s">
        <v>69</v>
      </c>
      <c r="C19" s="90"/>
      <c r="G19" s="90" t="s">
        <v>70</v>
      </c>
      <c r="H19" s="90"/>
    </row>
  </sheetData>
  <mergeCells count="21">
    <mergeCell ref="B3:I3"/>
    <mergeCell ref="B4:I4"/>
    <mergeCell ref="B6:I6"/>
    <mergeCell ref="B9:D9"/>
    <mergeCell ref="E9:F9"/>
    <mergeCell ref="G9:H9"/>
    <mergeCell ref="B19:C19"/>
    <mergeCell ref="G19:H19"/>
    <mergeCell ref="B5:I5"/>
    <mergeCell ref="B13:D13"/>
    <mergeCell ref="G13:H13"/>
    <mergeCell ref="B17:C17"/>
    <mergeCell ref="G17:H17"/>
    <mergeCell ref="B18:C18"/>
    <mergeCell ref="G18:H18"/>
    <mergeCell ref="B10:D11"/>
    <mergeCell ref="E10:F11"/>
    <mergeCell ref="G10:H11"/>
    <mergeCell ref="B12:D12"/>
    <mergeCell ref="E12:F12"/>
    <mergeCell ref="G12:H12"/>
  </mergeCells>
  <pageMargins left="0.7" right="0.7" top="0.75" bottom="0.75" header="0.3" footer="0.3"/>
  <pageSetup scale="79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E16EF-B428-4F9B-A32A-4EAD721A20B0}">
  <sheetPr>
    <pageSetUpPr fitToPage="1"/>
  </sheetPr>
  <dimension ref="A1:P21"/>
  <sheetViews>
    <sheetView workbookViewId="0">
      <selection activeCell="E26" sqref="E26"/>
    </sheetView>
  </sheetViews>
  <sheetFormatPr baseColWidth="10" defaultRowHeight="15" x14ac:dyDescent="0.25"/>
  <cols>
    <col min="2" max="2" width="6" customWidth="1"/>
    <col min="3" max="3" width="13" customWidth="1"/>
    <col min="5" max="5" width="10.140625" customWidth="1"/>
    <col min="7" max="7" width="23" customWidth="1"/>
    <col min="9" max="9" width="9.5703125" customWidth="1"/>
    <col min="10" max="10" width="19.85546875" customWidth="1"/>
    <col min="11" max="11" width="10.5703125" customWidth="1"/>
    <col min="12" max="12" width="21.85546875" customWidth="1"/>
    <col min="13" max="13" width="18" customWidth="1"/>
    <col min="14" max="14" width="18.28515625" customWidth="1"/>
    <col min="16" max="16" width="4.42578125" customWidth="1"/>
  </cols>
  <sheetData>
    <row r="1" spans="1:16" x14ac:dyDescent="0.25">
      <c r="A1" s="89" t="s">
        <v>43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</row>
    <row r="2" spans="1:16" x14ac:dyDescent="0.25">
      <c r="A2" s="90" t="s">
        <v>2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</row>
    <row r="3" spans="1:16" x14ac:dyDescent="0.25">
      <c r="A3" s="90" t="s">
        <v>44</v>
      </c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</row>
    <row r="4" spans="1:16" x14ac:dyDescent="0.25">
      <c r="A4" s="90" t="s">
        <v>185</v>
      </c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</row>
    <row r="5" spans="1:16" ht="15.75" thickBot="1" x14ac:dyDescent="0.3"/>
    <row r="6" spans="1:16" ht="30.75" thickBot="1" x14ac:dyDescent="0.3">
      <c r="A6" s="131" t="s">
        <v>45</v>
      </c>
      <c r="B6" s="132"/>
      <c r="C6" s="11" t="s">
        <v>46</v>
      </c>
      <c r="D6" s="131" t="s">
        <v>47</v>
      </c>
      <c r="E6" s="133"/>
      <c r="F6" s="131" t="s">
        <v>48</v>
      </c>
      <c r="G6" s="133"/>
      <c r="H6" s="131" t="s">
        <v>49</v>
      </c>
      <c r="I6" s="133"/>
      <c r="J6" s="11" t="s">
        <v>50</v>
      </c>
      <c r="K6" s="11" t="s">
        <v>51</v>
      </c>
      <c r="L6" s="12" t="s">
        <v>52</v>
      </c>
      <c r="M6" s="12" t="s">
        <v>53</v>
      </c>
      <c r="N6" s="13" t="s">
        <v>54</v>
      </c>
      <c r="O6" s="134" t="s">
        <v>55</v>
      </c>
      <c r="P6" s="135"/>
    </row>
    <row r="7" spans="1:16" ht="30" x14ac:dyDescent="0.25">
      <c r="A7" s="126" t="s">
        <v>56</v>
      </c>
      <c r="B7" s="126"/>
      <c r="C7" s="14">
        <v>672</v>
      </c>
      <c r="D7" s="126" t="s">
        <v>57</v>
      </c>
      <c r="E7" s="126"/>
      <c r="F7" s="127" t="s">
        <v>58</v>
      </c>
      <c r="G7" s="127"/>
      <c r="H7" s="128">
        <v>586476.88</v>
      </c>
      <c r="I7" s="129"/>
      <c r="J7" s="15" t="s">
        <v>59</v>
      </c>
      <c r="K7" s="14">
        <v>12</v>
      </c>
      <c r="L7" s="14">
        <v>10</v>
      </c>
      <c r="M7" s="16">
        <f>+H7/12</f>
        <v>48873.073333333334</v>
      </c>
      <c r="N7" s="16">
        <f>+M7*L7</f>
        <v>488730.73333333334</v>
      </c>
      <c r="O7" s="130">
        <f t="shared" ref="O7:O12" si="0">+H7-N7</f>
        <v>97746.146666666667</v>
      </c>
      <c r="P7" s="126"/>
    </row>
    <row r="8" spans="1:16" ht="30" x14ac:dyDescent="0.25">
      <c r="A8" s="124" t="s">
        <v>56</v>
      </c>
      <c r="B8" s="125"/>
      <c r="C8" s="14">
        <v>672</v>
      </c>
      <c r="D8" s="126" t="s">
        <v>57</v>
      </c>
      <c r="E8" s="126"/>
      <c r="F8" s="127" t="s">
        <v>58</v>
      </c>
      <c r="G8" s="127"/>
      <c r="H8" s="121">
        <v>17400</v>
      </c>
      <c r="I8" s="122"/>
      <c r="J8" s="15" t="s">
        <v>59</v>
      </c>
      <c r="K8" s="14">
        <v>12</v>
      </c>
      <c r="L8" s="14">
        <v>10</v>
      </c>
      <c r="M8" s="16">
        <f>+H8/K8</f>
        <v>1450</v>
      </c>
      <c r="N8" s="16">
        <f>+L8*M8</f>
        <v>14500</v>
      </c>
      <c r="O8" s="109">
        <f t="shared" si="0"/>
        <v>2900</v>
      </c>
      <c r="P8" s="110"/>
    </row>
    <row r="9" spans="1:16" ht="30" x14ac:dyDescent="0.25">
      <c r="A9" s="124" t="s">
        <v>56</v>
      </c>
      <c r="B9" s="125"/>
      <c r="C9" s="14">
        <v>672</v>
      </c>
      <c r="D9" s="126" t="s">
        <v>57</v>
      </c>
      <c r="E9" s="126"/>
      <c r="F9" s="127" t="s">
        <v>58</v>
      </c>
      <c r="G9" s="127"/>
      <c r="H9" s="121">
        <v>83520</v>
      </c>
      <c r="I9" s="122"/>
      <c r="J9" s="15" t="s">
        <v>59</v>
      </c>
      <c r="K9" s="14">
        <v>12</v>
      </c>
      <c r="L9" s="14">
        <v>10</v>
      </c>
      <c r="M9" s="16">
        <f>+H9/K9</f>
        <v>6960</v>
      </c>
      <c r="N9" s="16">
        <f>+L9*M9</f>
        <v>69600</v>
      </c>
      <c r="O9" s="109">
        <f t="shared" si="0"/>
        <v>13920</v>
      </c>
      <c r="P9" s="110"/>
    </row>
    <row r="10" spans="1:16" ht="30" x14ac:dyDescent="0.25">
      <c r="A10" s="117" t="s">
        <v>60</v>
      </c>
      <c r="B10" s="117"/>
      <c r="C10" s="18">
        <v>1743</v>
      </c>
      <c r="D10" s="117" t="s">
        <v>57</v>
      </c>
      <c r="E10" s="117"/>
      <c r="F10" s="120" t="s">
        <v>61</v>
      </c>
      <c r="G10" s="120"/>
      <c r="H10" s="123">
        <v>136654.79999999999</v>
      </c>
      <c r="I10" s="123"/>
      <c r="J10" s="15" t="s">
        <v>62</v>
      </c>
      <c r="K10" s="17">
        <v>4</v>
      </c>
      <c r="L10" s="17">
        <v>4</v>
      </c>
      <c r="M10" s="19">
        <f>+H10/4</f>
        <v>34163.699999999997</v>
      </c>
      <c r="N10" s="16">
        <f>+L10*M10</f>
        <v>136654.79999999999</v>
      </c>
      <c r="O10" s="116">
        <f t="shared" si="0"/>
        <v>0</v>
      </c>
      <c r="P10" s="117"/>
    </row>
    <row r="11" spans="1:16" ht="30" x14ac:dyDescent="0.25">
      <c r="A11" s="118">
        <v>45544</v>
      </c>
      <c r="B11" s="119"/>
      <c r="C11" s="18">
        <v>2372</v>
      </c>
      <c r="D11" s="117" t="s">
        <v>57</v>
      </c>
      <c r="E11" s="117"/>
      <c r="F11" s="120" t="s">
        <v>63</v>
      </c>
      <c r="G11" s="120"/>
      <c r="H11" s="121">
        <v>22786.82</v>
      </c>
      <c r="I11" s="122"/>
      <c r="J11" s="15" t="s">
        <v>64</v>
      </c>
      <c r="K11" s="17">
        <v>1</v>
      </c>
      <c r="L11" s="17">
        <v>1</v>
      </c>
      <c r="M11" s="19">
        <f>+H11/1</f>
        <v>22786.82</v>
      </c>
      <c r="N11" s="16">
        <f>+L11*M11</f>
        <v>22786.82</v>
      </c>
      <c r="O11" s="116">
        <f t="shared" si="0"/>
        <v>0</v>
      </c>
      <c r="P11" s="117"/>
    </row>
    <row r="12" spans="1:16" ht="30" x14ac:dyDescent="0.25">
      <c r="A12" s="118">
        <v>45544</v>
      </c>
      <c r="B12" s="119"/>
      <c r="C12" s="18">
        <v>2372</v>
      </c>
      <c r="D12" s="117" t="s">
        <v>57</v>
      </c>
      <c r="E12" s="117"/>
      <c r="F12" s="120" t="s">
        <v>63</v>
      </c>
      <c r="G12" s="120"/>
      <c r="H12" s="121">
        <v>75851.460000000006</v>
      </c>
      <c r="I12" s="122"/>
      <c r="J12" s="15" t="s">
        <v>64</v>
      </c>
      <c r="K12" s="17">
        <v>1</v>
      </c>
      <c r="L12" s="17">
        <v>1</v>
      </c>
      <c r="M12" s="19">
        <f>+H12</f>
        <v>75851.460000000006</v>
      </c>
      <c r="N12" s="19">
        <f>+M12</f>
        <v>75851.460000000006</v>
      </c>
      <c r="O12" s="116">
        <f t="shared" si="0"/>
        <v>0</v>
      </c>
      <c r="P12" s="117"/>
    </row>
    <row r="13" spans="1:16" ht="30" x14ac:dyDescent="0.25">
      <c r="A13" s="117" t="s">
        <v>65</v>
      </c>
      <c r="B13" s="117"/>
      <c r="C13" s="18">
        <v>2602</v>
      </c>
      <c r="D13" s="117" t="s">
        <v>57</v>
      </c>
      <c r="E13" s="117"/>
      <c r="F13" s="120" t="s">
        <v>66</v>
      </c>
      <c r="G13" s="120"/>
      <c r="H13" s="123">
        <v>4636481.3600000003</v>
      </c>
      <c r="I13" s="123"/>
      <c r="J13" s="15" t="s">
        <v>67</v>
      </c>
      <c r="K13" s="17">
        <v>12</v>
      </c>
      <c r="L13" s="17">
        <v>4</v>
      </c>
      <c r="M13" s="19">
        <f>+H13/12</f>
        <v>386373.44666666671</v>
      </c>
      <c r="N13" s="19">
        <f>+M13*L13</f>
        <v>1545493.7866666669</v>
      </c>
      <c r="O13" s="109">
        <f>+H13-N13</f>
        <v>3090987.5733333332</v>
      </c>
      <c r="P13" s="110"/>
    </row>
    <row r="14" spans="1:16" ht="15.75" thickBot="1" x14ac:dyDescent="0.3">
      <c r="G14" s="20" t="s">
        <v>68</v>
      </c>
      <c r="H14" s="113">
        <f>SUM(H7:I13)</f>
        <v>5559171.3200000003</v>
      </c>
      <c r="I14" s="114"/>
      <c r="N14" s="21">
        <f>SUM(N7:N13)</f>
        <v>2353617.6</v>
      </c>
      <c r="O14" s="115">
        <f>SUM(O7:P13)</f>
        <v>3205553.7199999997</v>
      </c>
      <c r="P14" s="115"/>
    </row>
    <row r="15" spans="1:16" ht="15.75" thickTop="1" x14ac:dyDescent="0.25"/>
    <row r="19" spans="6:12" ht="15.75" thickBot="1" x14ac:dyDescent="0.3">
      <c r="F19" s="111"/>
      <c r="G19" s="111"/>
      <c r="K19" s="111"/>
      <c r="L19" s="111"/>
    </row>
    <row r="20" spans="6:12" x14ac:dyDescent="0.25">
      <c r="F20" s="112" t="s">
        <v>35</v>
      </c>
      <c r="G20" s="112"/>
      <c r="K20" s="112" t="s">
        <v>36</v>
      </c>
      <c r="L20" s="112"/>
    </row>
    <row r="21" spans="6:12" x14ac:dyDescent="0.25">
      <c r="F21" s="90" t="s">
        <v>69</v>
      </c>
      <c r="G21" s="90"/>
      <c r="K21" s="90" t="s">
        <v>70</v>
      </c>
      <c r="L21" s="90"/>
    </row>
  </sheetData>
  <mergeCells count="52">
    <mergeCell ref="A1:P1"/>
    <mergeCell ref="A2:P2"/>
    <mergeCell ref="A3:P3"/>
    <mergeCell ref="A4:P4"/>
    <mergeCell ref="A6:B6"/>
    <mergeCell ref="D6:E6"/>
    <mergeCell ref="F6:G6"/>
    <mergeCell ref="H6:I6"/>
    <mergeCell ref="O6:P6"/>
    <mergeCell ref="A8:B8"/>
    <mergeCell ref="D8:E8"/>
    <mergeCell ref="F8:G8"/>
    <mergeCell ref="H8:I8"/>
    <mergeCell ref="O8:P8"/>
    <mergeCell ref="A7:B7"/>
    <mergeCell ref="D7:E7"/>
    <mergeCell ref="F7:G7"/>
    <mergeCell ref="H7:I7"/>
    <mergeCell ref="O7:P7"/>
    <mergeCell ref="O9:P9"/>
    <mergeCell ref="A10:B10"/>
    <mergeCell ref="D10:E10"/>
    <mergeCell ref="F10:G10"/>
    <mergeCell ref="H10:I10"/>
    <mergeCell ref="O10:P10"/>
    <mergeCell ref="A13:B13"/>
    <mergeCell ref="D13:E13"/>
    <mergeCell ref="F13:G13"/>
    <mergeCell ref="H13:I13"/>
    <mergeCell ref="A9:B9"/>
    <mergeCell ref="D9:E9"/>
    <mergeCell ref="F9:G9"/>
    <mergeCell ref="H9:I9"/>
    <mergeCell ref="A12:B12"/>
    <mergeCell ref="D12:E12"/>
    <mergeCell ref="F12:G12"/>
    <mergeCell ref="H12:I12"/>
    <mergeCell ref="O12:P12"/>
    <mergeCell ref="A11:B11"/>
    <mergeCell ref="D11:E11"/>
    <mergeCell ref="F11:G11"/>
    <mergeCell ref="H11:I11"/>
    <mergeCell ref="O11:P11"/>
    <mergeCell ref="F21:G21"/>
    <mergeCell ref="K21:L21"/>
    <mergeCell ref="O13:P13"/>
    <mergeCell ref="F19:G19"/>
    <mergeCell ref="K19:L19"/>
    <mergeCell ref="F20:G20"/>
    <mergeCell ref="K20:L20"/>
    <mergeCell ref="H14:I14"/>
    <mergeCell ref="O14:P14"/>
  </mergeCells>
  <pageMargins left="0.7" right="0.7" top="0.75" bottom="0.75" header="0.3" footer="0.3"/>
  <pageSetup scale="57" fitToHeight="0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FF701-4259-4B64-BC2C-25F82096C005}">
  <sheetPr>
    <pageSetUpPr fitToPage="1"/>
  </sheetPr>
  <dimension ref="A1:P18"/>
  <sheetViews>
    <sheetView workbookViewId="0">
      <selection activeCell="K28" sqref="K28"/>
    </sheetView>
  </sheetViews>
  <sheetFormatPr baseColWidth="10" defaultRowHeight="15" x14ac:dyDescent="0.25"/>
  <cols>
    <col min="2" max="2" width="6" customWidth="1"/>
    <col min="3" max="3" width="13" customWidth="1"/>
    <col min="5" max="5" width="10.140625" customWidth="1"/>
    <col min="7" max="7" width="23" customWidth="1"/>
    <col min="9" max="9" width="9.5703125" customWidth="1"/>
    <col min="10" max="10" width="19.85546875" customWidth="1"/>
    <col min="11" max="11" width="8.85546875" customWidth="1"/>
    <col min="12" max="12" width="16.85546875" customWidth="1"/>
    <col min="13" max="13" width="17.140625" customWidth="1"/>
    <col min="14" max="14" width="16.42578125" customWidth="1"/>
    <col min="16" max="16" width="3.85546875" customWidth="1"/>
  </cols>
  <sheetData>
    <row r="1" spans="1:16" x14ac:dyDescent="0.25">
      <c r="A1" s="89" t="s">
        <v>43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</row>
    <row r="2" spans="1:16" x14ac:dyDescent="0.25">
      <c r="A2" s="90" t="s">
        <v>2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</row>
    <row r="3" spans="1:16" x14ac:dyDescent="0.25">
      <c r="A3" s="90" t="s">
        <v>44</v>
      </c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</row>
    <row r="4" spans="1:16" x14ac:dyDescent="0.25">
      <c r="A4" s="90" t="s">
        <v>275</v>
      </c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</row>
    <row r="5" spans="1:16" ht="15.75" thickBot="1" x14ac:dyDescent="0.3"/>
    <row r="6" spans="1:16" ht="30.75" thickBot="1" x14ac:dyDescent="0.3">
      <c r="A6" s="131" t="s">
        <v>45</v>
      </c>
      <c r="B6" s="132"/>
      <c r="C6" s="11" t="s">
        <v>46</v>
      </c>
      <c r="D6" s="131" t="s">
        <v>47</v>
      </c>
      <c r="E6" s="133"/>
      <c r="F6" s="131" t="s">
        <v>48</v>
      </c>
      <c r="G6" s="133"/>
      <c r="H6" s="131" t="s">
        <v>49</v>
      </c>
      <c r="I6" s="133"/>
      <c r="J6" s="11" t="s">
        <v>50</v>
      </c>
      <c r="K6" s="11" t="s">
        <v>51</v>
      </c>
      <c r="L6" s="12" t="s">
        <v>52</v>
      </c>
      <c r="M6" s="12" t="s">
        <v>53</v>
      </c>
      <c r="N6" s="13" t="s">
        <v>54</v>
      </c>
      <c r="O6" s="134" t="s">
        <v>55</v>
      </c>
      <c r="P6" s="135"/>
    </row>
    <row r="7" spans="1:16" ht="36.75" customHeight="1" x14ac:dyDescent="0.25">
      <c r="A7" s="126" t="s">
        <v>225</v>
      </c>
      <c r="B7" s="126"/>
      <c r="C7" s="14">
        <v>1029</v>
      </c>
      <c r="D7" s="126" t="s">
        <v>57</v>
      </c>
      <c r="E7" s="126"/>
      <c r="F7" s="127" t="s">
        <v>226</v>
      </c>
      <c r="G7" s="127"/>
      <c r="H7" s="128">
        <v>601013.55000000005</v>
      </c>
      <c r="I7" s="129"/>
      <c r="J7" s="15" t="s">
        <v>229</v>
      </c>
      <c r="K7" s="14">
        <v>12</v>
      </c>
      <c r="L7" s="14">
        <v>2</v>
      </c>
      <c r="M7" s="16">
        <f>+H7/12</f>
        <v>50084.462500000001</v>
      </c>
      <c r="N7" s="16">
        <f>+M7*L7</f>
        <v>100168.925</v>
      </c>
      <c r="O7" s="130">
        <f>+H7-N7</f>
        <v>500844.62500000006</v>
      </c>
      <c r="P7" s="126"/>
    </row>
    <row r="8" spans="1:16" ht="36.75" customHeight="1" x14ac:dyDescent="0.25">
      <c r="A8" s="126" t="s">
        <v>225</v>
      </c>
      <c r="B8" s="126"/>
      <c r="C8" s="14">
        <v>1029</v>
      </c>
      <c r="D8" s="126" t="s">
        <v>57</v>
      </c>
      <c r="E8" s="126"/>
      <c r="F8" s="127" t="s">
        <v>228</v>
      </c>
      <c r="G8" s="127"/>
      <c r="H8" s="121">
        <v>17400</v>
      </c>
      <c r="I8" s="122"/>
      <c r="J8" s="15" t="s">
        <v>229</v>
      </c>
      <c r="K8" s="14">
        <v>12</v>
      </c>
      <c r="L8" s="14">
        <v>2</v>
      </c>
      <c r="M8" s="16">
        <f>+H8/K8</f>
        <v>1450</v>
      </c>
      <c r="N8" s="16">
        <f>+L8*M8</f>
        <v>2900</v>
      </c>
      <c r="O8" s="109">
        <f>+H8-N8</f>
        <v>14500</v>
      </c>
      <c r="P8" s="110"/>
    </row>
    <row r="9" spans="1:16" ht="36.75" customHeight="1" x14ac:dyDescent="0.25">
      <c r="A9" s="126" t="s">
        <v>225</v>
      </c>
      <c r="B9" s="126"/>
      <c r="C9" s="14">
        <v>1029</v>
      </c>
      <c r="D9" s="126" t="s">
        <v>57</v>
      </c>
      <c r="E9" s="126"/>
      <c r="F9" s="127" t="s">
        <v>227</v>
      </c>
      <c r="G9" s="127"/>
      <c r="H9" s="121">
        <v>86659.05</v>
      </c>
      <c r="I9" s="122"/>
      <c r="J9" s="15" t="s">
        <v>229</v>
      </c>
      <c r="K9" s="14">
        <v>12</v>
      </c>
      <c r="L9" s="14">
        <v>2</v>
      </c>
      <c r="M9" s="16">
        <f>+H9/K9</f>
        <v>7221.5875000000005</v>
      </c>
      <c r="N9" s="16">
        <f>+L9*M9</f>
        <v>14443.175000000001</v>
      </c>
      <c r="O9" s="109">
        <f>+H9-N9</f>
        <v>72215.875</v>
      </c>
      <c r="P9" s="110"/>
    </row>
    <row r="10" spans="1:16" ht="30" x14ac:dyDescent="0.25">
      <c r="A10" s="117" t="s">
        <v>65</v>
      </c>
      <c r="B10" s="117"/>
      <c r="C10" s="18">
        <v>2602</v>
      </c>
      <c r="D10" s="117" t="s">
        <v>57</v>
      </c>
      <c r="E10" s="117"/>
      <c r="F10" s="120" t="s">
        <v>66</v>
      </c>
      <c r="G10" s="120"/>
      <c r="H10" s="123">
        <v>4636481.3600000003</v>
      </c>
      <c r="I10" s="123"/>
      <c r="J10" s="15" t="s">
        <v>67</v>
      </c>
      <c r="K10" s="17">
        <v>12</v>
      </c>
      <c r="L10" s="17">
        <v>8</v>
      </c>
      <c r="M10" s="19">
        <f>+H10/12</f>
        <v>386373.44666666671</v>
      </c>
      <c r="N10" s="19">
        <f>+M10*L10</f>
        <v>3090987.5733333337</v>
      </c>
      <c r="O10" s="109">
        <f>+H10-N10</f>
        <v>1545493.7866666666</v>
      </c>
      <c r="P10" s="110"/>
    </row>
    <row r="11" spans="1:16" ht="15.75" thickBot="1" x14ac:dyDescent="0.3">
      <c r="G11" s="20" t="s">
        <v>68</v>
      </c>
      <c r="H11" s="113">
        <f>SUM(H7:I10)</f>
        <v>5341553.9600000009</v>
      </c>
      <c r="I11" s="114"/>
      <c r="N11" s="21">
        <f>SUM(N7:N10)</f>
        <v>3208499.6733333338</v>
      </c>
      <c r="O11" s="115">
        <f>SUM(O7:P10)</f>
        <v>2133054.2866666666</v>
      </c>
      <c r="P11" s="115"/>
    </row>
    <row r="12" spans="1:16" ht="15.75" thickTop="1" x14ac:dyDescent="0.25"/>
    <row r="16" spans="1:16" ht="15.75" thickBot="1" x14ac:dyDescent="0.3">
      <c r="E16" s="72"/>
      <c r="F16" s="72"/>
      <c r="G16" s="72"/>
      <c r="J16" s="111"/>
      <c r="K16" s="111"/>
      <c r="L16" s="111"/>
    </row>
    <row r="17" spans="5:12" x14ac:dyDescent="0.25">
      <c r="E17" s="112" t="s">
        <v>35</v>
      </c>
      <c r="F17" s="112"/>
      <c r="G17" s="112"/>
      <c r="J17" s="112" t="s">
        <v>36</v>
      </c>
      <c r="K17" s="112"/>
      <c r="L17" s="112"/>
    </row>
    <row r="18" spans="5:12" x14ac:dyDescent="0.25">
      <c r="E18" s="90" t="s">
        <v>69</v>
      </c>
      <c r="F18" s="90"/>
      <c r="G18" s="90"/>
      <c r="J18" s="90" t="s">
        <v>70</v>
      </c>
      <c r="K18" s="90"/>
      <c r="L18" s="90"/>
    </row>
  </sheetData>
  <mergeCells count="36">
    <mergeCell ref="A1:P1"/>
    <mergeCell ref="A2:P2"/>
    <mergeCell ref="A3:P3"/>
    <mergeCell ref="A4:P4"/>
    <mergeCell ref="A6:B6"/>
    <mergeCell ref="D6:E6"/>
    <mergeCell ref="F6:G6"/>
    <mergeCell ref="H6:I6"/>
    <mergeCell ref="O6:P6"/>
    <mergeCell ref="A8:B8"/>
    <mergeCell ref="D8:E8"/>
    <mergeCell ref="F8:G8"/>
    <mergeCell ref="H8:I8"/>
    <mergeCell ref="O8:P8"/>
    <mergeCell ref="A7:B7"/>
    <mergeCell ref="D7:E7"/>
    <mergeCell ref="F7:G7"/>
    <mergeCell ref="H7:I7"/>
    <mergeCell ref="O7:P7"/>
    <mergeCell ref="O9:P9"/>
    <mergeCell ref="A10:B10"/>
    <mergeCell ref="D10:E10"/>
    <mergeCell ref="F10:G10"/>
    <mergeCell ref="H10:I10"/>
    <mergeCell ref="O10:P10"/>
    <mergeCell ref="A9:B9"/>
    <mergeCell ref="D9:E9"/>
    <mergeCell ref="F9:G9"/>
    <mergeCell ref="H9:I9"/>
    <mergeCell ref="E18:G18"/>
    <mergeCell ref="J18:L18"/>
    <mergeCell ref="H11:I11"/>
    <mergeCell ref="O11:P11"/>
    <mergeCell ref="J16:L16"/>
    <mergeCell ref="E17:G17"/>
    <mergeCell ref="J17:L17"/>
  </mergeCells>
  <pageMargins left="0.7" right="0.7" top="0.75" bottom="0.75" header="0.3" footer="0.3"/>
  <pageSetup scale="60" fitToHeight="0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145BC1-6DB8-49F7-A927-E19CBB5FB287}">
  <sheetPr>
    <tabColor theme="4" tint="0.39997558519241921"/>
    <pageSetUpPr fitToPage="1"/>
  </sheetPr>
  <dimension ref="A1:L55"/>
  <sheetViews>
    <sheetView workbookViewId="0">
      <selection activeCell="B11" sqref="B11:C11"/>
    </sheetView>
  </sheetViews>
  <sheetFormatPr baseColWidth="10" defaultRowHeight="15" x14ac:dyDescent="0.25"/>
  <cols>
    <col min="1" max="1" width="48" customWidth="1"/>
    <col min="2" max="2" width="5.5703125" customWidth="1"/>
    <col min="3" max="3" width="21.42578125" customWidth="1"/>
    <col min="6" max="6" width="35.28515625" customWidth="1"/>
    <col min="7" max="7" width="18.28515625" customWidth="1"/>
    <col min="10" max="10" width="26.140625" customWidth="1"/>
  </cols>
  <sheetData>
    <row r="1" spans="1:12" ht="18.75" x14ac:dyDescent="0.3">
      <c r="A1" s="107" t="s">
        <v>0</v>
      </c>
      <c r="B1" s="107"/>
      <c r="C1" s="107"/>
      <c r="D1" s="107"/>
      <c r="E1" s="73"/>
      <c r="F1" s="70"/>
    </row>
    <row r="2" spans="1:12" ht="15.75" x14ac:dyDescent="0.25">
      <c r="A2" s="108" t="s">
        <v>1</v>
      </c>
      <c r="B2" s="108"/>
      <c r="C2" s="108"/>
      <c r="D2" s="108"/>
      <c r="E2" s="74"/>
      <c r="F2" s="71"/>
    </row>
    <row r="3" spans="1:12" ht="15.75" x14ac:dyDescent="0.25">
      <c r="A3" s="108" t="s">
        <v>2</v>
      </c>
      <c r="B3" s="108"/>
      <c r="C3" s="108"/>
      <c r="D3" s="108"/>
      <c r="E3" s="74"/>
      <c r="F3" s="71"/>
    </row>
    <row r="4" spans="1:12" x14ac:dyDescent="0.25">
      <c r="A4" s="90" t="s">
        <v>3</v>
      </c>
      <c r="B4" s="90"/>
      <c r="C4" s="90"/>
      <c r="D4" s="90"/>
      <c r="E4" s="1"/>
    </row>
    <row r="5" spans="1:12" x14ac:dyDescent="0.25">
      <c r="A5" s="90" t="s">
        <v>354</v>
      </c>
      <c r="B5" s="90"/>
      <c r="C5" s="90"/>
      <c r="D5" s="90"/>
      <c r="E5" s="1"/>
    </row>
    <row r="6" spans="1:12" x14ac:dyDescent="0.25">
      <c r="A6" s="90" t="s">
        <v>4</v>
      </c>
      <c r="B6" s="90"/>
      <c r="C6" s="90"/>
      <c r="D6" s="90"/>
      <c r="E6" s="1"/>
    </row>
    <row r="7" spans="1:12" x14ac:dyDescent="0.25">
      <c r="A7" s="90"/>
      <c r="B7" s="90"/>
      <c r="C7" s="90"/>
    </row>
    <row r="8" spans="1:12" x14ac:dyDescent="0.25">
      <c r="B8" s="89"/>
      <c r="C8" s="89"/>
    </row>
    <row r="9" spans="1:12" x14ac:dyDescent="0.25">
      <c r="A9" s="2" t="s">
        <v>5</v>
      </c>
      <c r="B9" s="3"/>
      <c r="C9" s="3"/>
    </row>
    <row r="10" spans="1:12" x14ac:dyDescent="0.25">
      <c r="A10" s="4" t="s">
        <v>6</v>
      </c>
      <c r="B10" s="90"/>
      <c r="C10" s="90"/>
    </row>
    <row r="11" spans="1:12" x14ac:dyDescent="0.25">
      <c r="A11" t="s">
        <v>217</v>
      </c>
      <c r="B11" s="103">
        <v>20013279.949999999</v>
      </c>
      <c r="C11" s="90"/>
    </row>
    <row r="12" spans="1:12" x14ac:dyDescent="0.25">
      <c r="A12" t="s">
        <v>216</v>
      </c>
      <c r="B12" s="103">
        <v>18049122.91</v>
      </c>
      <c r="C12" s="103"/>
    </row>
    <row r="13" spans="1:12" x14ac:dyDescent="0.25">
      <c r="A13" t="s">
        <v>10</v>
      </c>
      <c r="B13" s="103">
        <v>1692104.43</v>
      </c>
      <c r="C13" s="103"/>
    </row>
    <row r="14" spans="1:12" x14ac:dyDescent="0.25">
      <c r="A14" t="s">
        <v>11</v>
      </c>
      <c r="B14" s="103">
        <v>549467954.60000002</v>
      </c>
      <c r="C14" s="103"/>
      <c r="I14" s="89" t="s">
        <v>186</v>
      </c>
      <c r="J14" s="89"/>
    </row>
    <row r="15" spans="1:12" x14ac:dyDescent="0.25">
      <c r="A15" s="2" t="s">
        <v>12</v>
      </c>
      <c r="B15" s="93">
        <f>SUM(B11:C14)</f>
        <v>589222461.88999999</v>
      </c>
      <c r="C15" s="94"/>
      <c r="H15" s="89" t="s">
        <v>187</v>
      </c>
      <c r="I15" s="89"/>
      <c r="J15" s="6">
        <v>732000</v>
      </c>
    </row>
    <row r="16" spans="1:12" x14ac:dyDescent="0.25">
      <c r="B16" s="90"/>
      <c r="C16" s="90"/>
      <c r="H16" s="89" t="s">
        <v>188</v>
      </c>
      <c r="I16" s="89"/>
      <c r="J16" s="6">
        <v>548735954.60000002</v>
      </c>
      <c r="K16" s="90"/>
      <c r="L16" s="90"/>
    </row>
    <row r="17" spans="1:10" x14ac:dyDescent="0.25">
      <c r="A17" s="2" t="s">
        <v>13</v>
      </c>
      <c r="B17" s="104"/>
      <c r="C17" s="104"/>
      <c r="H17" s="90"/>
      <c r="I17" s="90"/>
      <c r="J17" s="6"/>
    </row>
    <row r="18" spans="1:10" ht="15.75" thickBot="1" x14ac:dyDescent="0.3">
      <c r="A18" t="s">
        <v>14</v>
      </c>
      <c r="B18" s="103">
        <v>705593008.65999997</v>
      </c>
      <c r="C18" s="90"/>
      <c r="D18" s="43"/>
      <c r="E18" s="43"/>
      <c r="F18" s="43"/>
      <c r="H18" s="148" t="str">
        <f>+[1]Hoja2!F8</f>
        <v>TOTAL RD$</v>
      </c>
      <c r="I18" s="148"/>
      <c r="J18" s="55">
        <f>+J15+J16+J17</f>
        <v>549467954.60000002</v>
      </c>
    </row>
    <row r="19" spans="1:10" ht="15.75" thickTop="1" x14ac:dyDescent="0.25">
      <c r="A19" t="s">
        <v>15</v>
      </c>
      <c r="B19" s="103">
        <v>-302118736.58999997</v>
      </c>
      <c r="C19" s="90"/>
      <c r="D19" s="43"/>
      <c r="E19" s="43"/>
      <c r="F19" s="43"/>
    </row>
    <row r="20" spans="1:10" x14ac:dyDescent="0.25">
      <c r="A20" t="s">
        <v>16</v>
      </c>
      <c r="B20" s="103">
        <v>74865059.700000003</v>
      </c>
      <c r="C20" s="90"/>
      <c r="D20" s="43"/>
      <c r="E20" s="43"/>
      <c r="F20" s="89" t="s">
        <v>276</v>
      </c>
      <c r="G20" s="89"/>
    </row>
    <row r="21" spans="1:10" x14ac:dyDescent="0.25">
      <c r="A21" t="s">
        <v>17</v>
      </c>
      <c r="B21" s="103">
        <v>-67164587.730000004</v>
      </c>
      <c r="C21" s="90"/>
      <c r="D21" s="43"/>
      <c r="E21" s="43"/>
      <c r="F21" s="4" t="s">
        <v>221</v>
      </c>
      <c r="G21" s="6">
        <v>198000</v>
      </c>
    </row>
    <row r="22" spans="1:10" x14ac:dyDescent="0.25">
      <c r="A22" s="2" t="s">
        <v>18</v>
      </c>
      <c r="B22" s="93">
        <f>SUM(B18:C21)</f>
        <v>411174744.03999996</v>
      </c>
      <c r="C22" s="94"/>
      <c r="F22" s="4" t="s">
        <v>353</v>
      </c>
      <c r="G22" s="6">
        <v>8689048.1899999995</v>
      </c>
    </row>
    <row r="23" spans="1:10" ht="15.75" thickBot="1" x14ac:dyDescent="0.3">
      <c r="A23" s="2" t="s">
        <v>19</v>
      </c>
      <c r="B23" s="100">
        <f>+B15+B22</f>
        <v>1000397205.9299999</v>
      </c>
      <c r="C23" s="101"/>
      <c r="G23" s="55">
        <f>+G21+G22</f>
        <v>8887048.1899999995</v>
      </c>
    </row>
    <row r="24" spans="1:10" ht="15.75" thickTop="1" x14ac:dyDescent="0.25">
      <c r="B24" s="90"/>
      <c r="C24" s="90"/>
      <c r="F24" s="6"/>
    </row>
    <row r="25" spans="1:10" x14ac:dyDescent="0.25">
      <c r="A25" s="102" t="s">
        <v>20</v>
      </c>
      <c r="B25" s="102"/>
      <c r="C25" s="102"/>
      <c r="F25" s="6"/>
    </row>
    <row r="26" spans="1:10" x14ac:dyDescent="0.25">
      <c r="A26" s="4" t="s">
        <v>21</v>
      </c>
      <c r="B26" s="90"/>
      <c r="C26" s="90"/>
    </row>
    <row r="27" spans="1:10" x14ac:dyDescent="0.25">
      <c r="A27" t="s">
        <v>22</v>
      </c>
      <c r="B27" s="92">
        <v>1919.49</v>
      </c>
      <c r="C27" s="92"/>
    </row>
    <row r="28" spans="1:10" x14ac:dyDescent="0.25">
      <c r="A28" t="s">
        <v>23</v>
      </c>
      <c r="B28" s="91">
        <v>18404268.93</v>
      </c>
      <c r="C28" s="91"/>
      <c r="F28" s="6"/>
      <c r="J28" s="6"/>
    </row>
    <row r="29" spans="1:10" x14ac:dyDescent="0.25">
      <c r="A29" t="s">
        <v>355</v>
      </c>
      <c r="B29" s="103">
        <f>19795.36+145734.36+115825.43+313637.65+88880.1+4415627.12</f>
        <v>5099500.0200000005</v>
      </c>
      <c r="C29" s="90"/>
      <c r="F29" s="6"/>
      <c r="J29" s="6"/>
    </row>
    <row r="30" spans="1:10" x14ac:dyDescent="0.25">
      <c r="A30" s="2" t="s">
        <v>24</v>
      </c>
      <c r="B30" s="93">
        <f>SUM(B27:C29)</f>
        <v>23505688.439999998</v>
      </c>
      <c r="C30" s="94"/>
      <c r="F30" s="6"/>
    </row>
    <row r="31" spans="1:10" x14ac:dyDescent="0.25">
      <c r="B31" s="90"/>
      <c r="C31" s="90"/>
      <c r="F31" s="6"/>
    </row>
    <row r="32" spans="1:10" x14ac:dyDescent="0.25">
      <c r="A32" s="4" t="s">
        <v>25</v>
      </c>
      <c r="B32" s="90"/>
      <c r="C32" s="90"/>
      <c r="F32" s="6"/>
    </row>
    <row r="33" spans="1:7" x14ac:dyDescent="0.25">
      <c r="A33" t="s">
        <v>26</v>
      </c>
      <c r="B33" s="91">
        <v>4946930.18</v>
      </c>
      <c r="C33" s="91"/>
      <c r="G33" s="6"/>
    </row>
    <row r="34" spans="1:7" x14ac:dyDescent="0.25">
      <c r="A34" s="2" t="s">
        <v>27</v>
      </c>
      <c r="B34" s="93">
        <f>+B33</f>
        <v>4946930.18</v>
      </c>
      <c r="C34" s="94"/>
      <c r="F34" s="6"/>
      <c r="G34" s="6"/>
    </row>
    <row r="35" spans="1:7" ht="15.75" thickBot="1" x14ac:dyDescent="0.3">
      <c r="A35" s="2" t="s">
        <v>28</v>
      </c>
      <c r="B35" s="100">
        <f>+B30+B34</f>
        <v>28452618.619999997</v>
      </c>
      <c r="C35" s="101"/>
      <c r="G35" s="6"/>
    </row>
    <row r="36" spans="1:7" ht="15.75" thickTop="1" x14ac:dyDescent="0.25">
      <c r="B36" s="90"/>
      <c r="C36" s="90"/>
    </row>
    <row r="37" spans="1:7" x14ac:dyDescent="0.25">
      <c r="A37" s="102" t="s">
        <v>29</v>
      </c>
      <c r="B37" s="102"/>
      <c r="C37" s="102"/>
    </row>
    <row r="38" spans="1:7" x14ac:dyDescent="0.25">
      <c r="A38" t="s">
        <v>30</v>
      </c>
      <c r="B38" s="92">
        <v>971944587.30999994</v>
      </c>
      <c r="C38" s="92"/>
    </row>
    <row r="39" spans="1:7" x14ac:dyDescent="0.25">
      <c r="A39" s="2" t="s">
        <v>31</v>
      </c>
      <c r="B39" s="93">
        <f>+B38</f>
        <v>971944587.30999994</v>
      </c>
      <c r="C39" s="94"/>
    </row>
    <row r="40" spans="1:7" ht="15.75" thickBot="1" x14ac:dyDescent="0.3">
      <c r="A40" s="2" t="s">
        <v>32</v>
      </c>
      <c r="B40" s="95">
        <f>+B35+B39</f>
        <v>1000397205.9299999</v>
      </c>
      <c r="C40" s="96"/>
    </row>
    <row r="41" spans="1:7" ht="15.75" thickTop="1" x14ac:dyDescent="0.25">
      <c r="B41" s="97">
        <f>+B23-B40</f>
        <v>0</v>
      </c>
      <c r="C41" s="98"/>
    </row>
    <row r="42" spans="1:7" x14ac:dyDescent="0.25">
      <c r="B42" s="5"/>
      <c r="C42" s="1"/>
    </row>
    <row r="43" spans="1:7" x14ac:dyDescent="0.25">
      <c r="B43" s="5"/>
      <c r="C43" s="1"/>
    </row>
    <row r="44" spans="1:7" x14ac:dyDescent="0.25">
      <c r="A44" t="s">
        <v>33</v>
      </c>
      <c r="C44" s="90" t="s">
        <v>218</v>
      </c>
      <c r="D44" s="90"/>
      <c r="E44" s="1"/>
      <c r="F44" s="7"/>
    </row>
    <row r="45" spans="1:7" x14ac:dyDescent="0.25">
      <c r="C45" s="1"/>
      <c r="D45" s="1"/>
      <c r="E45" s="1"/>
      <c r="F45" s="7"/>
    </row>
    <row r="46" spans="1:7" x14ac:dyDescent="0.25">
      <c r="A46" t="s">
        <v>245</v>
      </c>
      <c r="C46" t="s">
        <v>245</v>
      </c>
      <c r="D46" s="1"/>
      <c r="E46" s="1"/>
      <c r="F46" s="7"/>
    </row>
    <row r="47" spans="1:7" x14ac:dyDescent="0.25">
      <c r="A47" s="36" t="s">
        <v>35</v>
      </c>
      <c r="C47" s="90" t="s">
        <v>36</v>
      </c>
      <c r="D47" s="90"/>
      <c r="E47" s="1"/>
    </row>
    <row r="48" spans="1:7" x14ac:dyDescent="0.25">
      <c r="A48" s="9" t="s">
        <v>219</v>
      </c>
      <c r="C48" s="89" t="s">
        <v>70</v>
      </c>
      <c r="D48" s="89"/>
      <c r="E48" s="75"/>
      <c r="F48" s="4"/>
    </row>
    <row r="50" spans="1:6" x14ac:dyDescent="0.25">
      <c r="C50" s="4"/>
      <c r="D50" s="4"/>
      <c r="E50" s="4"/>
      <c r="F50" s="4"/>
    </row>
    <row r="51" spans="1:6" x14ac:dyDescent="0.25">
      <c r="A51" t="s">
        <v>39</v>
      </c>
    </row>
    <row r="53" spans="1:6" x14ac:dyDescent="0.25">
      <c r="A53" t="s">
        <v>246</v>
      </c>
    </row>
    <row r="54" spans="1:6" x14ac:dyDescent="0.25">
      <c r="A54" t="s">
        <v>220</v>
      </c>
    </row>
    <row r="55" spans="1:6" x14ac:dyDescent="0.25">
      <c r="A55" s="4" t="s">
        <v>356</v>
      </c>
    </row>
  </sheetData>
  <mergeCells count="50">
    <mergeCell ref="B32:C32"/>
    <mergeCell ref="B20:C20"/>
    <mergeCell ref="B21:C21"/>
    <mergeCell ref="B22:C22"/>
    <mergeCell ref="B23:C23"/>
    <mergeCell ref="B24:C24"/>
    <mergeCell ref="A25:C25"/>
    <mergeCell ref="B26:C26"/>
    <mergeCell ref="B27:C27"/>
    <mergeCell ref="B28:C28"/>
    <mergeCell ref="B30:C30"/>
    <mergeCell ref="B31:C31"/>
    <mergeCell ref="C44:D44"/>
    <mergeCell ref="C47:D47"/>
    <mergeCell ref="C48:D48"/>
    <mergeCell ref="B33:C33"/>
    <mergeCell ref="B34:C34"/>
    <mergeCell ref="B35:C35"/>
    <mergeCell ref="B36:C36"/>
    <mergeCell ref="A37:C37"/>
    <mergeCell ref="B38:C38"/>
    <mergeCell ref="B39:C39"/>
    <mergeCell ref="B40:C40"/>
    <mergeCell ref="B41:C41"/>
    <mergeCell ref="K16:L16"/>
    <mergeCell ref="B17:C17"/>
    <mergeCell ref="H17:I17"/>
    <mergeCell ref="B29:C29"/>
    <mergeCell ref="B14:C14"/>
    <mergeCell ref="I14:J14"/>
    <mergeCell ref="H15:I15"/>
    <mergeCell ref="B16:C16"/>
    <mergeCell ref="H16:I16"/>
    <mergeCell ref="F20:G20"/>
    <mergeCell ref="H18:I18"/>
    <mergeCell ref="B13:C13"/>
    <mergeCell ref="B19:C19"/>
    <mergeCell ref="B15:C15"/>
    <mergeCell ref="B18:C18"/>
    <mergeCell ref="B12:C12"/>
    <mergeCell ref="A1:D1"/>
    <mergeCell ref="A2:D2"/>
    <mergeCell ref="A3:D3"/>
    <mergeCell ref="A4:D4"/>
    <mergeCell ref="A5:D5"/>
    <mergeCell ref="A6:D6"/>
    <mergeCell ref="A7:C7"/>
    <mergeCell ref="B8:C8"/>
    <mergeCell ref="B10:C10"/>
    <mergeCell ref="B11:C11"/>
  </mergeCells>
  <pageMargins left="0.7" right="0.7" top="0.75" bottom="0.75" header="0.3" footer="0.3"/>
  <pageSetup scale="80" fitToWidth="0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C4A96-4E67-443D-9CC2-9EE4FD4AC8F2}">
  <sheetPr>
    <pageSetUpPr fitToPage="1"/>
  </sheetPr>
  <dimension ref="A1:P19"/>
  <sheetViews>
    <sheetView workbookViewId="0">
      <selection activeCell="O12" sqref="O12:P12"/>
    </sheetView>
  </sheetViews>
  <sheetFormatPr baseColWidth="10" defaultRowHeight="15" x14ac:dyDescent="0.25"/>
  <cols>
    <col min="2" max="2" width="6" customWidth="1"/>
    <col min="3" max="3" width="13" customWidth="1"/>
    <col min="5" max="5" width="10.140625" customWidth="1"/>
    <col min="7" max="7" width="23" customWidth="1"/>
    <col min="9" max="9" width="8.85546875" customWidth="1"/>
    <col min="10" max="10" width="19.85546875" customWidth="1"/>
    <col min="11" max="11" width="8.85546875" customWidth="1"/>
    <col min="12" max="12" width="17" customWidth="1"/>
    <col min="13" max="13" width="17.140625" customWidth="1"/>
    <col min="14" max="14" width="16.42578125" customWidth="1"/>
    <col min="16" max="16" width="3.85546875" customWidth="1"/>
  </cols>
  <sheetData>
    <row r="1" spans="1:16" x14ac:dyDescent="0.25">
      <c r="A1" s="89" t="s">
        <v>43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</row>
    <row r="2" spans="1:16" x14ac:dyDescent="0.25">
      <c r="A2" s="90" t="s">
        <v>2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</row>
    <row r="3" spans="1:16" x14ac:dyDescent="0.25">
      <c r="A3" s="90" t="s">
        <v>44</v>
      </c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</row>
    <row r="4" spans="1:16" x14ac:dyDescent="0.25">
      <c r="A4" s="90" t="s">
        <v>280</v>
      </c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</row>
    <row r="5" spans="1:16" ht="15.75" thickBot="1" x14ac:dyDescent="0.3"/>
    <row r="6" spans="1:16" ht="30.75" thickBot="1" x14ac:dyDescent="0.3">
      <c r="A6" s="131" t="s">
        <v>45</v>
      </c>
      <c r="B6" s="132"/>
      <c r="C6" s="11" t="s">
        <v>46</v>
      </c>
      <c r="D6" s="131" t="s">
        <v>47</v>
      </c>
      <c r="E6" s="133"/>
      <c r="F6" s="131" t="s">
        <v>48</v>
      </c>
      <c r="G6" s="133"/>
      <c r="H6" s="131" t="s">
        <v>49</v>
      </c>
      <c r="I6" s="133"/>
      <c r="J6" s="11" t="s">
        <v>50</v>
      </c>
      <c r="K6" s="11" t="s">
        <v>51</v>
      </c>
      <c r="L6" s="12" t="s">
        <v>52</v>
      </c>
      <c r="M6" s="12" t="s">
        <v>53</v>
      </c>
      <c r="N6" s="13" t="s">
        <v>54</v>
      </c>
      <c r="O6" s="134" t="s">
        <v>55</v>
      </c>
      <c r="P6" s="135"/>
    </row>
    <row r="7" spans="1:16" ht="36.75" customHeight="1" x14ac:dyDescent="0.25">
      <c r="A7" s="126" t="s">
        <v>225</v>
      </c>
      <c r="B7" s="126"/>
      <c r="C7" s="14">
        <v>1029</v>
      </c>
      <c r="D7" s="126" t="s">
        <v>57</v>
      </c>
      <c r="E7" s="126"/>
      <c r="F7" s="127" t="s">
        <v>226</v>
      </c>
      <c r="G7" s="127"/>
      <c r="H7" s="128">
        <v>601013.55000000005</v>
      </c>
      <c r="I7" s="129"/>
      <c r="J7" s="15" t="s">
        <v>229</v>
      </c>
      <c r="K7" s="14">
        <v>12</v>
      </c>
      <c r="L7" s="14">
        <v>3</v>
      </c>
      <c r="M7" s="16">
        <f>+H7/K7</f>
        <v>50084.462500000001</v>
      </c>
      <c r="N7" s="16">
        <f>+M7*L7</f>
        <v>150253.38750000001</v>
      </c>
      <c r="O7" s="130">
        <f>+H7-N7</f>
        <v>450760.16250000003</v>
      </c>
      <c r="P7" s="126"/>
    </row>
    <row r="8" spans="1:16" ht="36.75" customHeight="1" x14ac:dyDescent="0.25">
      <c r="A8" s="126" t="s">
        <v>225</v>
      </c>
      <c r="B8" s="126"/>
      <c r="C8" s="14">
        <v>1029</v>
      </c>
      <c r="D8" s="126" t="s">
        <v>57</v>
      </c>
      <c r="E8" s="126"/>
      <c r="F8" s="127" t="s">
        <v>228</v>
      </c>
      <c r="G8" s="127"/>
      <c r="H8" s="121">
        <v>17400</v>
      </c>
      <c r="I8" s="122"/>
      <c r="J8" s="15" t="s">
        <v>229</v>
      </c>
      <c r="K8" s="14">
        <v>12</v>
      </c>
      <c r="L8" s="14">
        <v>3</v>
      </c>
      <c r="M8" s="16">
        <f>+H8/K8</f>
        <v>1450</v>
      </c>
      <c r="N8" s="16">
        <f>+L8*M8</f>
        <v>4350</v>
      </c>
      <c r="O8" s="109">
        <f>+H8-N8</f>
        <v>13050</v>
      </c>
      <c r="P8" s="110"/>
    </row>
    <row r="9" spans="1:16" ht="36.75" customHeight="1" x14ac:dyDescent="0.25">
      <c r="A9" s="151" t="s">
        <v>225</v>
      </c>
      <c r="B9" s="151"/>
      <c r="C9" s="76">
        <v>1029</v>
      </c>
      <c r="D9" s="151" t="s">
        <v>57</v>
      </c>
      <c r="E9" s="151"/>
      <c r="F9" s="152" t="s">
        <v>227</v>
      </c>
      <c r="G9" s="152"/>
      <c r="H9" s="153">
        <v>86659.05</v>
      </c>
      <c r="I9" s="154"/>
      <c r="J9" s="77" t="s">
        <v>229</v>
      </c>
      <c r="K9" s="76">
        <v>12</v>
      </c>
      <c r="L9" s="76">
        <v>3</v>
      </c>
      <c r="M9" s="78">
        <f>+H9/K9</f>
        <v>7221.5875000000005</v>
      </c>
      <c r="N9" s="78">
        <f>+L9*M9</f>
        <v>21664.762500000001</v>
      </c>
      <c r="O9" s="149">
        <f>+H9-N9</f>
        <v>64994.287500000006</v>
      </c>
      <c r="P9" s="150"/>
    </row>
    <row r="10" spans="1:16" ht="30" x14ac:dyDescent="0.25">
      <c r="A10" s="117" t="s">
        <v>65</v>
      </c>
      <c r="B10" s="117"/>
      <c r="C10" s="18">
        <v>2602</v>
      </c>
      <c r="D10" s="117" t="s">
        <v>57</v>
      </c>
      <c r="E10" s="117"/>
      <c r="F10" s="120" t="s">
        <v>66</v>
      </c>
      <c r="G10" s="120"/>
      <c r="H10" s="123">
        <v>4636481.3600000003</v>
      </c>
      <c r="I10" s="123"/>
      <c r="J10" s="79" t="s">
        <v>67</v>
      </c>
      <c r="K10" s="17">
        <v>12</v>
      </c>
      <c r="L10" s="17">
        <v>9</v>
      </c>
      <c r="M10" s="19">
        <f>+H10/K10</f>
        <v>386373.44666666671</v>
      </c>
      <c r="N10" s="19">
        <f>+M10*L10</f>
        <v>3477361.0200000005</v>
      </c>
      <c r="O10" s="116">
        <f>+H10-N10</f>
        <v>1159120.3399999999</v>
      </c>
      <c r="P10" s="116"/>
    </row>
    <row r="11" spans="1:16" ht="30" customHeight="1" x14ac:dyDescent="0.25">
      <c r="A11" s="156" t="s">
        <v>283</v>
      </c>
      <c r="B11" s="119"/>
      <c r="C11" s="18">
        <v>1997</v>
      </c>
      <c r="D11" s="156" t="s">
        <v>57</v>
      </c>
      <c r="E11" s="119"/>
      <c r="F11" s="157" t="s">
        <v>281</v>
      </c>
      <c r="G11" s="158"/>
      <c r="H11" s="121">
        <v>5224.55</v>
      </c>
      <c r="I11" s="122"/>
      <c r="J11" s="79" t="s">
        <v>282</v>
      </c>
      <c r="K11" s="17">
        <v>5</v>
      </c>
      <c r="L11" s="17">
        <v>1</v>
      </c>
      <c r="M11" s="19">
        <f>+H11/K11</f>
        <v>1044.9100000000001</v>
      </c>
      <c r="N11" s="19">
        <f>+L11*M11</f>
        <v>1044.9100000000001</v>
      </c>
      <c r="O11" s="109">
        <f>+H11-N11</f>
        <v>4179.6400000000003</v>
      </c>
      <c r="P11" s="110"/>
    </row>
    <row r="12" spans="1:16" ht="15.75" thickBot="1" x14ac:dyDescent="0.3">
      <c r="G12" s="20" t="s">
        <v>68</v>
      </c>
      <c r="H12" s="139">
        <f>SUM(H7:I11)</f>
        <v>5346778.5100000007</v>
      </c>
      <c r="I12" s="140"/>
      <c r="N12" s="55">
        <f>SUM(N7:N11)</f>
        <v>3654674.0800000005</v>
      </c>
      <c r="O12" s="155">
        <f>SUM(O7:P11)</f>
        <v>1692104.43</v>
      </c>
      <c r="P12" s="155"/>
    </row>
    <row r="13" spans="1:16" ht="15.75" thickTop="1" x14ac:dyDescent="0.25"/>
    <row r="17" spans="5:12" ht="15.75" thickBot="1" x14ac:dyDescent="0.3">
      <c r="E17" s="72"/>
      <c r="F17" s="72"/>
      <c r="G17" s="72"/>
      <c r="J17" s="111"/>
      <c r="K17" s="111"/>
      <c r="L17" s="111"/>
    </row>
    <row r="18" spans="5:12" x14ac:dyDescent="0.25">
      <c r="E18" s="112" t="s">
        <v>35</v>
      </c>
      <c r="F18" s="112"/>
      <c r="G18" s="112"/>
      <c r="J18" s="112" t="s">
        <v>36</v>
      </c>
      <c r="K18" s="112"/>
      <c r="L18" s="112"/>
    </row>
    <row r="19" spans="5:12" x14ac:dyDescent="0.25">
      <c r="E19" s="90" t="s">
        <v>69</v>
      </c>
      <c r="F19" s="90"/>
      <c r="G19" s="90"/>
      <c r="J19" s="90" t="s">
        <v>70</v>
      </c>
      <c r="K19" s="90"/>
      <c r="L19" s="90"/>
    </row>
  </sheetData>
  <mergeCells count="41">
    <mergeCell ref="O12:P12"/>
    <mergeCell ref="J17:L17"/>
    <mergeCell ref="E18:G18"/>
    <mergeCell ref="J18:L18"/>
    <mergeCell ref="A11:B11"/>
    <mergeCell ref="D11:E11"/>
    <mergeCell ref="F11:G11"/>
    <mergeCell ref="H11:I11"/>
    <mergeCell ref="O11:P11"/>
    <mergeCell ref="E19:G19"/>
    <mergeCell ref="J19:L19"/>
    <mergeCell ref="A9:B9"/>
    <mergeCell ref="D9:E9"/>
    <mergeCell ref="F9:G9"/>
    <mergeCell ref="H9:I9"/>
    <mergeCell ref="H12:I12"/>
    <mergeCell ref="O9:P9"/>
    <mergeCell ref="A10:B10"/>
    <mergeCell ref="D10:E10"/>
    <mergeCell ref="F10:G10"/>
    <mergeCell ref="H10:I10"/>
    <mergeCell ref="O10:P10"/>
    <mergeCell ref="A7:B7"/>
    <mergeCell ref="D7:E7"/>
    <mergeCell ref="F7:G7"/>
    <mergeCell ref="H7:I7"/>
    <mergeCell ref="O7:P7"/>
    <mergeCell ref="A8:B8"/>
    <mergeCell ref="D8:E8"/>
    <mergeCell ref="F8:G8"/>
    <mergeCell ref="H8:I8"/>
    <mergeCell ref="O8:P8"/>
    <mergeCell ref="A1:P1"/>
    <mergeCell ref="A2:P2"/>
    <mergeCell ref="A3:P3"/>
    <mergeCell ref="A4:P4"/>
    <mergeCell ref="A6:B6"/>
    <mergeCell ref="D6:E6"/>
    <mergeCell ref="F6:G6"/>
    <mergeCell ref="H6:I6"/>
    <mergeCell ref="O6:P6"/>
  </mergeCells>
  <pageMargins left="0.7" right="0.7" top="0.75" bottom="0.75" header="0.3" footer="0.3"/>
  <pageSetup scale="60" fitToHeight="0" orientation="landscape" r:id="rId1"/>
  <ignoredErrors>
    <ignoredError sqref="N10" formula="1"/>
  </ignoredError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BDBE8-286C-451B-BA90-253C5E06E4A1}">
  <sheetPr>
    <pageSetUpPr fitToPage="1"/>
  </sheetPr>
  <dimension ref="A1:L483"/>
  <sheetViews>
    <sheetView workbookViewId="0">
      <selection activeCell="N20" sqref="N20"/>
    </sheetView>
  </sheetViews>
  <sheetFormatPr baseColWidth="10" defaultRowHeight="15" x14ac:dyDescent="0.25"/>
  <cols>
    <col min="1" max="1" width="1.5703125" customWidth="1"/>
    <col min="2" max="2" width="12.140625" style="36" customWidth="1"/>
    <col min="3" max="3" width="9.85546875" style="36" bestFit="1" customWidth="1"/>
    <col min="4" max="4" width="14.7109375" customWidth="1"/>
    <col min="5" max="5" width="19.140625" bestFit="1" customWidth="1"/>
    <col min="6" max="6" width="10.7109375" customWidth="1"/>
    <col min="7" max="7" width="20.42578125" bestFit="1" customWidth="1"/>
    <col min="8" max="8" width="26" customWidth="1"/>
    <col min="10" max="10" width="24.5703125" bestFit="1" customWidth="1"/>
    <col min="11" max="11" width="21.7109375" bestFit="1" customWidth="1"/>
    <col min="12" max="12" width="9.28515625" bestFit="1" customWidth="1"/>
    <col min="13" max="13" width="7" bestFit="1" customWidth="1"/>
    <col min="14" max="14" width="16.42578125" bestFit="1" customWidth="1"/>
    <col min="15" max="15" width="12.42578125" bestFit="1" customWidth="1"/>
    <col min="16" max="16" width="25.7109375" bestFit="1" customWidth="1"/>
    <col min="17" max="17" width="7.28515625" bestFit="1" customWidth="1"/>
    <col min="18" max="18" width="7.7109375" bestFit="1" customWidth="1"/>
    <col min="19" max="19" width="12.140625" bestFit="1" customWidth="1"/>
    <col min="20" max="20" width="7" bestFit="1" customWidth="1"/>
    <col min="21" max="21" width="15" bestFit="1" customWidth="1"/>
    <col min="22" max="22" width="11.85546875" bestFit="1" customWidth="1"/>
    <col min="23" max="23" width="13.7109375" bestFit="1" customWidth="1"/>
    <col min="24" max="24" width="13.28515625" bestFit="1" customWidth="1"/>
    <col min="25" max="25" width="10" bestFit="1" customWidth="1"/>
    <col min="26" max="26" width="8.7109375" bestFit="1" customWidth="1"/>
    <col min="27" max="27" width="13" bestFit="1" customWidth="1"/>
    <col min="28" max="28" width="11.140625" bestFit="1" customWidth="1"/>
    <col min="29" max="29" width="12.5703125" bestFit="1" customWidth="1"/>
    <col min="30" max="30" width="14.5703125" bestFit="1" customWidth="1"/>
    <col min="31" max="31" width="11.140625" bestFit="1" customWidth="1"/>
    <col min="32" max="32" width="13.140625" bestFit="1" customWidth="1"/>
    <col min="33" max="33" width="11.140625" bestFit="1" customWidth="1"/>
    <col min="34" max="34" width="13" bestFit="1" customWidth="1"/>
    <col min="35" max="35" width="23.5703125" bestFit="1" customWidth="1"/>
    <col min="36" max="36" width="26.7109375" bestFit="1" customWidth="1"/>
    <col min="37" max="37" width="11.140625" bestFit="1" customWidth="1"/>
    <col min="38" max="38" width="12.7109375" bestFit="1" customWidth="1"/>
    <col min="39" max="39" width="12.5703125" bestFit="1" customWidth="1"/>
    <col min="40" max="40" width="15.5703125" bestFit="1" customWidth="1"/>
    <col min="41" max="41" width="12.140625" bestFit="1" customWidth="1"/>
    <col min="42" max="42" width="15.140625" bestFit="1" customWidth="1"/>
    <col min="43" max="43" width="11.140625" bestFit="1" customWidth="1"/>
    <col min="44" max="44" width="13.5703125" bestFit="1" customWidth="1"/>
    <col min="45" max="45" width="15.28515625" bestFit="1" customWidth="1"/>
    <col min="46" max="46" width="18.42578125" bestFit="1" customWidth="1"/>
    <col min="47" max="47" width="13.5703125" bestFit="1" customWidth="1"/>
    <col min="48" max="48" width="16.7109375" bestFit="1" customWidth="1"/>
    <col min="49" max="49" width="11.140625" bestFit="1" customWidth="1"/>
    <col min="50" max="50" width="12" bestFit="1" customWidth="1"/>
    <col min="51" max="51" width="11.140625" bestFit="1" customWidth="1"/>
    <col min="52" max="52" width="13.42578125" bestFit="1" customWidth="1"/>
    <col min="53" max="53" width="11.140625" bestFit="1" customWidth="1"/>
    <col min="54" max="54" width="12.28515625" bestFit="1" customWidth="1"/>
    <col min="55" max="55" width="11.140625" bestFit="1" customWidth="1"/>
    <col min="56" max="56" width="11.28515625" bestFit="1" customWidth="1"/>
    <col min="57" max="57" width="11.140625" bestFit="1" customWidth="1"/>
    <col min="58" max="58" width="10.7109375" bestFit="1" customWidth="1"/>
    <col min="59" max="59" width="11.140625" bestFit="1" customWidth="1"/>
    <col min="60" max="60" width="13.85546875" bestFit="1" customWidth="1"/>
    <col min="61" max="61" width="13" bestFit="1" customWidth="1"/>
    <col min="62" max="62" width="16.140625" bestFit="1" customWidth="1"/>
    <col min="63" max="63" width="14.28515625" bestFit="1" customWidth="1"/>
    <col min="64" max="64" width="17.42578125" bestFit="1" customWidth="1"/>
    <col min="65" max="65" width="13" bestFit="1" customWidth="1"/>
    <col min="66" max="66" width="16.140625" bestFit="1" customWidth="1"/>
    <col min="67" max="67" width="11.140625" bestFit="1" customWidth="1"/>
    <col min="68" max="68" width="13" bestFit="1" customWidth="1"/>
    <col min="69" max="69" width="11.140625" bestFit="1" customWidth="1"/>
    <col min="70" max="70" width="12.85546875" bestFit="1" customWidth="1"/>
    <col min="71" max="71" width="11.140625" bestFit="1" customWidth="1"/>
    <col min="72" max="72" width="10.28515625" bestFit="1" customWidth="1"/>
    <col min="73" max="73" width="13.28515625" bestFit="1" customWidth="1"/>
    <col min="74" max="74" width="16.42578125" bestFit="1" customWidth="1"/>
    <col min="75" max="75" width="11.140625" bestFit="1" customWidth="1"/>
    <col min="76" max="76" width="11" bestFit="1" customWidth="1"/>
    <col min="77" max="77" width="15.28515625" bestFit="1" customWidth="1"/>
    <col min="78" max="78" width="18.42578125" bestFit="1" customWidth="1"/>
    <col min="79" max="79" width="11.140625" bestFit="1" customWidth="1"/>
    <col min="80" max="80" width="12.85546875" bestFit="1" customWidth="1"/>
    <col min="81" max="81" width="18.5703125" bestFit="1" customWidth="1"/>
    <col min="82" max="82" width="21.7109375" bestFit="1" customWidth="1"/>
    <col min="83" max="83" width="11.140625" bestFit="1" customWidth="1"/>
    <col min="84" max="84" width="13.42578125" bestFit="1" customWidth="1"/>
    <col min="85" max="85" width="13.5703125" bestFit="1" customWidth="1"/>
    <col min="86" max="86" width="16.7109375" bestFit="1" customWidth="1"/>
    <col min="87" max="87" width="11.140625" bestFit="1" customWidth="1"/>
    <col min="89" max="89" width="13" bestFit="1" customWidth="1"/>
    <col min="90" max="90" width="9.28515625" bestFit="1" customWidth="1"/>
    <col min="91" max="91" width="7" bestFit="1" customWidth="1"/>
    <col min="92" max="92" width="16.42578125" bestFit="1" customWidth="1"/>
    <col min="93" max="93" width="12.42578125" bestFit="1" customWidth="1"/>
    <col min="94" max="94" width="25.7109375" bestFit="1" customWidth="1"/>
    <col min="95" max="95" width="7.28515625" bestFit="1" customWidth="1"/>
    <col min="96" max="96" width="7.7109375" bestFit="1" customWidth="1"/>
    <col min="97" max="97" width="12.140625" bestFit="1" customWidth="1"/>
    <col min="98" max="98" width="7" bestFit="1" customWidth="1"/>
    <col min="99" max="99" width="15" bestFit="1" customWidth="1"/>
    <col min="100" max="100" width="11.85546875" bestFit="1" customWidth="1"/>
    <col min="101" max="101" width="13.7109375" bestFit="1" customWidth="1"/>
    <col min="102" max="102" width="13.28515625" bestFit="1" customWidth="1"/>
    <col min="103" max="103" width="10" bestFit="1" customWidth="1"/>
    <col min="104" max="104" width="8.7109375" bestFit="1" customWidth="1"/>
    <col min="105" max="105" width="13" bestFit="1" customWidth="1"/>
    <col min="106" max="106" width="16.140625" bestFit="1" customWidth="1"/>
    <col min="107" max="107" width="12.5703125" bestFit="1" customWidth="1"/>
  </cols>
  <sheetData>
    <row r="1" spans="1:12" x14ac:dyDescent="0.25">
      <c r="B1"/>
      <c r="C1"/>
    </row>
    <row r="2" spans="1:12" ht="15" customHeight="1" x14ac:dyDescent="0.25">
      <c r="A2" s="145" t="s">
        <v>71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</row>
    <row r="3" spans="1:12" x14ac:dyDescent="0.25">
      <c r="A3" s="146" t="s">
        <v>72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</row>
    <row r="4" spans="1:12" x14ac:dyDescent="0.25">
      <c r="A4" s="147" t="s">
        <v>285</v>
      </c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7"/>
    </row>
    <row r="5" spans="1:12" ht="15.75" thickBot="1" x14ac:dyDescent="0.3">
      <c r="B5"/>
      <c r="C5"/>
    </row>
    <row r="6" spans="1:12" ht="15.75" thickBot="1" x14ac:dyDescent="0.3">
      <c r="B6" s="136" t="s">
        <v>74</v>
      </c>
      <c r="C6" s="136"/>
      <c r="D6" s="136" t="s">
        <v>75</v>
      </c>
      <c r="E6" s="136"/>
      <c r="F6" s="136" t="s">
        <v>76</v>
      </c>
      <c r="G6" s="136"/>
      <c r="H6" s="27">
        <f>SUM(F8:F436)</f>
        <v>886694</v>
      </c>
      <c r="J6" s="28" t="s">
        <v>286</v>
      </c>
      <c r="K6" s="28"/>
    </row>
    <row r="7" spans="1:12" x14ac:dyDescent="0.25">
      <c r="B7" s="29" t="s">
        <v>78</v>
      </c>
      <c r="C7" s="29" t="s">
        <v>79</v>
      </c>
      <c r="D7" s="29" t="s">
        <v>80</v>
      </c>
      <c r="E7" s="29" t="s">
        <v>81</v>
      </c>
      <c r="F7" s="29" t="s">
        <v>82</v>
      </c>
      <c r="G7" s="29" t="s">
        <v>83</v>
      </c>
      <c r="H7" s="29" t="s">
        <v>84</v>
      </c>
      <c r="J7" s="69" t="s">
        <v>85</v>
      </c>
      <c r="K7" s="80" t="s">
        <v>86</v>
      </c>
    </row>
    <row r="8" spans="1:12" x14ac:dyDescent="0.25">
      <c r="B8" s="30">
        <v>0</v>
      </c>
      <c r="C8" s="31">
        <v>0</v>
      </c>
      <c r="D8" s="32" t="s">
        <v>87</v>
      </c>
      <c r="E8" t="s">
        <v>87</v>
      </c>
      <c r="F8" s="33">
        <v>0</v>
      </c>
      <c r="G8" s="34" t="s">
        <v>88</v>
      </c>
      <c r="H8" s="35"/>
      <c r="J8" s="36" t="s">
        <v>234</v>
      </c>
      <c r="K8" s="37">
        <v>368544</v>
      </c>
    </row>
    <row r="9" spans="1:12" x14ac:dyDescent="0.25">
      <c r="B9" s="38">
        <v>0</v>
      </c>
      <c r="C9" s="31">
        <v>0</v>
      </c>
      <c r="D9" s="32" t="s">
        <v>90</v>
      </c>
      <c r="E9" t="s">
        <v>90</v>
      </c>
      <c r="F9" s="33">
        <v>0</v>
      </c>
      <c r="G9" s="34" t="s">
        <v>88</v>
      </c>
      <c r="H9" s="40"/>
      <c r="J9" s="36" t="s">
        <v>89</v>
      </c>
      <c r="K9" s="37">
        <v>301456</v>
      </c>
    </row>
    <row r="10" spans="1:12" x14ac:dyDescent="0.25">
      <c r="B10" s="30">
        <v>0</v>
      </c>
      <c r="C10" s="31">
        <v>0</v>
      </c>
      <c r="D10" s="32" t="s">
        <v>92</v>
      </c>
      <c r="E10" t="s">
        <v>92</v>
      </c>
      <c r="F10" s="33">
        <v>0</v>
      </c>
      <c r="G10" s="34" t="s">
        <v>88</v>
      </c>
      <c r="H10" s="40"/>
      <c r="J10" s="36" t="s">
        <v>91</v>
      </c>
      <c r="K10" s="37">
        <v>166322</v>
      </c>
    </row>
    <row r="11" spans="1:12" x14ac:dyDescent="0.25">
      <c r="B11" s="30">
        <v>0</v>
      </c>
      <c r="C11" s="31">
        <v>0</v>
      </c>
      <c r="D11" s="32" t="s">
        <v>94</v>
      </c>
      <c r="E11" t="s">
        <v>94</v>
      </c>
      <c r="F11" s="33">
        <v>0</v>
      </c>
      <c r="G11" s="34" t="s">
        <v>88</v>
      </c>
      <c r="H11" s="40"/>
      <c r="J11" s="36" t="s">
        <v>251</v>
      </c>
      <c r="K11" s="37">
        <v>7648</v>
      </c>
    </row>
    <row r="12" spans="1:12" x14ac:dyDescent="0.25">
      <c r="B12" s="30">
        <v>0</v>
      </c>
      <c r="C12" s="31">
        <v>0</v>
      </c>
      <c r="D12" s="32" t="s">
        <v>97</v>
      </c>
      <c r="E12" t="s">
        <v>97</v>
      </c>
      <c r="F12" s="33">
        <v>0</v>
      </c>
      <c r="G12" s="34" t="s">
        <v>88</v>
      </c>
      <c r="H12" s="40"/>
      <c r="J12" s="36" t="s">
        <v>96</v>
      </c>
      <c r="K12" s="37">
        <v>5846</v>
      </c>
    </row>
    <row r="13" spans="1:12" x14ac:dyDescent="0.25">
      <c r="B13" s="30">
        <v>0</v>
      </c>
      <c r="C13" s="31">
        <v>0</v>
      </c>
      <c r="D13" s="32" t="s">
        <v>99</v>
      </c>
      <c r="E13" t="s">
        <v>99</v>
      </c>
      <c r="F13" s="33">
        <v>0</v>
      </c>
      <c r="G13" s="34" t="s">
        <v>88</v>
      </c>
      <c r="H13" s="40"/>
      <c r="J13" s="36" t="s">
        <v>108</v>
      </c>
      <c r="K13" s="37">
        <v>4609</v>
      </c>
    </row>
    <row r="14" spans="1:12" x14ac:dyDescent="0.25">
      <c r="B14" s="30">
        <v>0</v>
      </c>
      <c r="C14" s="31">
        <v>0</v>
      </c>
      <c r="D14" s="32" t="s">
        <v>103</v>
      </c>
      <c r="E14" t="s">
        <v>103</v>
      </c>
      <c r="F14" s="33">
        <v>0</v>
      </c>
      <c r="G14" s="34" t="s">
        <v>88</v>
      </c>
      <c r="H14" s="40"/>
      <c r="J14" s="36" t="s">
        <v>130</v>
      </c>
      <c r="K14" s="37">
        <v>3768</v>
      </c>
    </row>
    <row r="15" spans="1:12" x14ac:dyDescent="0.25">
      <c r="B15" s="30">
        <v>0</v>
      </c>
      <c r="C15" s="31">
        <v>0</v>
      </c>
      <c r="D15" s="32" t="s">
        <v>105</v>
      </c>
      <c r="E15" t="s">
        <v>105</v>
      </c>
      <c r="F15" s="33">
        <v>0</v>
      </c>
      <c r="G15" s="34" t="s">
        <v>88</v>
      </c>
      <c r="H15" s="40"/>
      <c r="J15" s="36" t="s">
        <v>120</v>
      </c>
      <c r="K15" s="37">
        <v>2973</v>
      </c>
    </row>
    <row r="16" spans="1:12" x14ac:dyDescent="0.25">
      <c r="B16" s="30">
        <v>0</v>
      </c>
      <c r="C16" s="31">
        <v>0</v>
      </c>
      <c r="D16" s="32" t="s">
        <v>107</v>
      </c>
      <c r="E16" t="s">
        <v>107</v>
      </c>
      <c r="F16" s="33">
        <v>0</v>
      </c>
      <c r="G16" s="34" t="s">
        <v>88</v>
      </c>
      <c r="H16" s="40"/>
      <c r="J16" s="36" t="s">
        <v>102</v>
      </c>
      <c r="K16" s="37">
        <v>2380</v>
      </c>
    </row>
    <row r="17" spans="2:11" x14ac:dyDescent="0.25">
      <c r="B17" s="30">
        <v>0</v>
      </c>
      <c r="C17" s="31">
        <v>0</v>
      </c>
      <c r="D17" s="32" t="s">
        <v>109</v>
      </c>
      <c r="E17" t="s">
        <v>109</v>
      </c>
      <c r="F17" s="33">
        <v>0</v>
      </c>
      <c r="G17" s="34" t="s">
        <v>88</v>
      </c>
      <c r="H17" s="40"/>
      <c r="J17" s="36" t="s">
        <v>100</v>
      </c>
      <c r="K17" s="37">
        <v>2365</v>
      </c>
    </row>
    <row r="18" spans="2:11" x14ac:dyDescent="0.25">
      <c r="B18" s="30">
        <v>0</v>
      </c>
      <c r="C18" s="31">
        <v>0</v>
      </c>
      <c r="D18" s="32" t="s">
        <v>111</v>
      </c>
      <c r="E18" t="s">
        <v>111</v>
      </c>
      <c r="F18" s="33">
        <v>0</v>
      </c>
      <c r="G18" s="34" t="s">
        <v>88</v>
      </c>
      <c r="H18" s="40"/>
      <c r="J18" s="36" t="s">
        <v>110</v>
      </c>
      <c r="K18" s="37">
        <v>1488</v>
      </c>
    </row>
    <row r="19" spans="2:11" x14ac:dyDescent="0.25">
      <c r="B19" s="30">
        <v>0</v>
      </c>
      <c r="C19" s="31">
        <v>0</v>
      </c>
      <c r="D19" s="32" t="s">
        <v>113</v>
      </c>
      <c r="E19" t="s">
        <v>113</v>
      </c>
      <c r="F19" s="33">
        <v>0</v>
      </c>
      <c r="G19" s="34" t="s">
        <v>88</v>
      </c>
      <c r="H19" s="40"/>
      <c r="J19" s="36" t="s">
        <v>122</v>
      </c>
      <c r="K19" s="37">
        <v>1414</v>
      </c>
    </row>
    <row r="20" spans="2:11" x14ac:dyDescent="0.25">
      <c r="B20" s="30">
        <v>0</v>
      </c>
      <c r="C20" s="31">
        <v>0</v>
      </c>
      <c r="D20" s="32" t="s">
        <v>115</v>
      </c>
      <c r="E20" t="s">
        <v>115</v>
      </c>
      <c r="F20" s="33">
        <v>0</v>
      </c>
      <c r="G20" s="34" t="s">
        <v>88</v>
      </c>
      <c r="H20" s="40"/>
      <c r="J20" s="36" t="s">
        <v>112</v>
      </c>
      <c r="K20" s="37">
        <v>1398</v>
      </c>
    </row>
    <row r="21" spans="2:11" x14ac:dyDescent="0.25">
      <c r="B21" s="30">
        <v>0</v>
      </c>
      <c r="C21" s="31">
        <v>0</v>
      </c>
      <c r="D21" s="32" t="s">
        <v>117</v>
      </c>
      <c r="E21" t="s">
        <v>117</v>
      </c>
      <c r="F21" s="33">
        <v>0</v>
      </c>
      <c r="G21" s="34" t="s">
        <v>88</v>
      </c>
      <c r="H21" s="40"/>
      <c r="J21" s="36" t="s">
        <v>196</v>
      </c>
      <c r="K21" s="37">
        <v>1341</v>
      </c>
    </row>
    <row r="22" spans="2:11" x14ac:dyDescent="0.25">
      <c r="B22" s="30">
        <v>0</v>
      </c>
      <c r="C22" s="31">
        <v>0</v>
      </c>
      <c r="D22" s="32" t="s">
        <v>119</v>
      </c>
      <c r="E22" t="s">
        <v>119</v>
      </c>
      <c r="F22" s="33">
        <v>0</v>
      </c>
      <c r="G22" s="34" t="s">
        <v>88</v>
      </c>
      <c r="H22" s="40"/>
      <c r="J22" s="36" t="s">
        <v>132</v>
      </c>
      <c r="K22" s="37">
        <v>1209</v>
      </c>
    </row>
    <row r="23" spans="2:11" x14ac:dyDescent="0.25">
      <c r="B23" s="30">
        <v>0</v>
      </c>
      <c r="C23" s="31">
        <v>0</v>
      </c>
      <c r="D23" s="32" t="s">
        <v>121</v>
      </c>
      <c r="E23" t="s">
        <v>121</v>
      </c>
      <c r="F23" s="33">
        <v>0</v>
      </c>
      <c r="G23" s="34" t="s">
        <v>88</v>
      </c>
      <c r="H23" s="40"/>
      <c r="J23" s="36" t="s">
        <v>116</v>
      </c>
      <c r="K23" s="37">
        <v>1161</v>
      </c>
    </row>
    <row r="24" spans="2:11" x14ac:dyDescent="0.25">
      <c r="B24" s="41">
        <v>1012919</v>
      </c>
      <c r="C24" s="36">
        <v>1012919</v>
      </c>
      <c r="D24" s="32" t="s">
        <v>102</v>
      </c>
      <c r="E24" t="s">
        <v>102</v>
      </c>
      <c r="F24" s="39">
        <f t="shared" ref="F24:F87" si="0">+C24-B24+1</f>
        <v>1</v>
      </c>
      <c r="G24" s="34" t="s">
        <v>124</v>
      </c>
      <c r="H24" s="40"/>
      <c r="J24" s="36" t="s">
        <v>114</v>
      </c>
      <c r="K24" s="37">
        <v>1134</v>
      </c>
    </row>
    <row r="25" spans="2:11" x14ac:dyDescent="0.25">
      <c r="B25" s="41">
        <v>1052615</v>
      </c>
      <c r="C25" s="36">
        <v>1052615</v>
      </c>
      <c r="D25" s="32" t="s">
        <v>96</v>
      </c>
      <c r="E25" t="s">
        <v>96</v>
      </c>
      <c r="F25" s="33">
        <f t="shared" si="0"/>
        <v>1</v>
      </c>
      <c r="G25" s="34" t="s">
        <v>124</v>
      </c>
      <c r="H25" s="40"/>
      <c r="J25" s="36" t="s">
        <v>134</v>
      </c>
      <c r="K25" s="37">
        <v>1049</v>
      </c>
    </row>
    <row r="26" spans="2:11" x14ac:dyDescent="0.25">
      <c r="B26" s="41">
        <v>1091328</v>
      </c>
      <c r="C26" s="36">
        <v>1091328</v>
      </c>
      <c r="D26" s="32" t="s">
        <v>102</v>
      </c>
      <c r="E26" t="s">
        <v>102</v>
      </c>
      <c r="F26" s="39">
        <f t="shared" si="0"/>
        <v>1</v>
      </c>
      <c r="G26" s="34" t="s">
        <v>124</v>
      </c>
      <c r="H26" s="40"/>
      <c r="J26" s="36" t="s">
        <v>133</v>
      </c>
      <c r="K26" s="37">
        <v>1019</v>
      </c>
    </row>
    <row r="27" spans="2:11" x14ac:dyDescent="0.25">
      <c r="B27" s="41">
        <v>1113070</v>
      </c>
      <c r="C27" s="36">
        <v>1113070</v>
      </c>
      <c r="D27" s="32" t="s">
        <v>122</v>
      </c>
      <c r="E27" t="s">
        <v>122</v>
      </c>
      <c r="F27" s="33">
        <f t="shared" si="0"/>
        <v>1</v>
      </c>
      <c r="G27" s="34"/>
      <c r="H27" s="40"/>
      <c r="J27" s="36" t="s">
        <v>106</v>
      </c>
      <c r="K27" s="37">
        <v>979</v>
      </c>
    </row>
    <row r="28" spans="2:11" x14ac:dyDescent="0.25">
      <c r="B28" s="41">
        <v>1113101</v>
      </c>
      <c r="C28" s="36">
        <v>1113111</v>
      </c>
      <c r="D28" s="32" t="s">
        <v>122</v>
      </c>
      <c r="E28" t="s">
        <v>122</v>
      </c>
      <c r="F28" s="33">
        <f t="shared" si="0"/>
        <v>11</v>
      </c>
      <c r="G28" s="34"/>
      <c r="H28" s="40"/>
      <c r="J28" s="36" t="s">
        <v>98</v>
      </c>
      <c r="K28" s="37">
        <v>838</v>
      </c>
    </row>
    <row r="29" spans="2:11" x14ac:dyDescent="0.25">
      <c r="B29" s="41">
        <v>1133488</v>
      </c>
      <c r="C29" s="36">
        <v>1133488</v>
      </c>
      <c r="D29" s="32" t="s">
        <v>196</v>
      </c>
      <c r="E29" t="s">
        <v>196</v>
      </c>
      <c r="F29" s="33">
        <f t="shared" si="0"/>
        <v>1</v>
      </c>
      <c r="G29" s="34" t="s">
        <v>124</v>
      </c>
      <c r="H29" s="40"/>
      <c r="J29" s="36" t="s">
        <v>118</v>
      </c>
      <c r="K29" s="37">
        <v>786</v>
      </c>
    </row>
    <row r="30" spans="2:11" x14ac:dyDescent="0.25">
      <c r="B30" s="41">
        <v>1133515</v>
      </c>
      <c r="C30" s="36">
        <v>1133515</v>
      </c>
      <c r="D30" s="32" t="s">
        <v>196</v>
      </c>
      <c r="E30" t="s">
        <v>196</v>
      </c>
      <c r="F30" s="33">
        <f t="shared" si="0"/>
        <v>1</v>
      </c>
      <c r="G30" s="34" t="s">
        <v>124</v>
      </c>
      <c r="H30" s="40"/>
      <c r="J30" s="36" t="s">
        <v>128</v>
      </c>
      <c r="K30" s="37">
        <v>691</v>
      </c>
    </row>
    <row r="31" spans="2:11" x14ac:dyDescent="0.25">
      <c r="B31" s="41">
        <v>1147059</v>
      </c>
      <c r="C31" s="36">
        <v>1147066</v>
      </c>
      <c r="D31" s="32" t="s">
        <v>96</v>
      </c>
      <c r="E31" t="s">
        <v>96</v>
      </c>
      <c r="F31" s="33">
        <f t="shared" si="0"/>
        <v>8</v>
      </c>
      <c r="G31" s="34" t="s">
        <v>124</v>
      </c>
      <c r="H31" s="40"/>
      <c r="J31" s="36" t="s">
        <v>140</v>
      </c>
      <c r="K31" s="37">
        <v>617</v>
      </c>
    </row>
    <row r="32" spans="2:11" x14ac:dyDescent="0.25">
      <c r="B32" s="41">
        <v>1156532</v>
      </c>
      <c r="C32" s="36">
        <v>1156532</v>
      </c>
      <c r="D32" s="32" t="s">
        <v>196</v>
      </c>
      <c r="E32" t="s">
        <v>196</v>
      </c>
      <c r="F32" s="33">
        <f t="shared" si="0"/>
        <v>1</v>
      </c>
      <c r="G32" s="34" t="s">
        <v>124</v>
      </c>
      <c r="H32" s="40"/>
      <c r="J32" s="36" t="s">
        <v>131</v>
      </c>
      <c r="K32" s="37">
        <v>582</v>
      </c>
    </row>
    <row r="33" spans="2:11" x14ac:dyDescent="0.25">
      <c r="B33" s="41">
        <v>1215841</v>
      </c>
      <c r="C33" s="36">
        <v>1215841</v>
      </c>
      <c r="D33" s="32" t="s">
        <v>108</v>
      </c>
      <c r="E33" t="s">
        <v>108</v>
      </c>
      <c r="F33" s="33">
        <f t="shared" si="0"/>
        <v>1</v>
      </c>
      <c r="G33" s="34" t="s">
        <v>124</v>
      </c>
      <c r="H33" s="40"/>
      <c r="J33" s="36" t="s">
        <v>136</v>
      </c>
      <c r="K33" s="37">
        <v>582</v>
      </c>
    </row>
    <row r="34" spans="2:11" x14ac:dyDescent="0.25">
      <c r="B34" s="41">
        <v>1217111</v>
      </c>
      <c r="C34" s="36">
        <v>1217112</v>
      </c>
      <c r="D34" s="32" t="s">
        <v>122</v>
      </c>
      <c r="E34" t="s">
        <v>122</v>
      </c>
      <c r="F34" s="33">
        <f t="shared" si="0"/>
        <v>2</v>
      </c>
      <c r="G34" s="34"/>
      <c r="H34" s="40"/>
      <c r="J34" s="36" t="s">
        <v>137</v>
      </c>
      <c r="K34" s="37">
        <v>546</v>
      </c>
    </row>
    <row r="35" spans="2:11" x14ac:dyDescent="0.25">
      <c r="B35" s="41">
        <v>1236700</v>
      </c>
      <c r="C35" s="36">
        <v>1236703</v>
      </c>
      <c r="D35" s="32" t="s">
        <v>140</v>
      </c>
      <c r="E35" t="s">
        <v>140</v>
      </c>
      <c r="F35" s="33">
        <f t="shared" si="0"/>
        <v>4</v>
      </c>
      <c r="G35" s="34" t="s">
        <v>124</v>
      </c>
      <c r="H35" s="40"/>
      <c r="J35" s="36" t="s">
        <v>129</v>
      </c>
      <c r="K35" s="37">
        <v>536</v>
      </c>
    </row>
    <row r="36" spans="2:11" x14ac:dyDescent="0.25">
      <c r="B36" s="41">
        <v>1240452</v>
      </c>
      <c r="C36" s="36">
        <v>1240452</v>
      </c>
      <c r="D36" s="32" t="s">
        <v>96</v>
      </c>
      <c r="E36" t="s">
        <v>96</v>
      </c>
      <c r="F36" s="33">
        <f t="shared" si="0"/>
        <v>1</v>
      </c>
      <c r="G36" s="34" t="s">
        <v>124</v>
      </c>
      <c r="H36" s="40"/>
      <c r="J36" s="36" t="s">
        <v>127</v>
      </c>
      <c r="K36" s="37">
        <v>493</v>
      </c>
    </row>
    <row r="37" spans="2:11" x14ac:dyDescent="0.25">
      <c r="B37" s="41">
        <v>1243859</v>
      </c>
      <c r="C37" s="36">
        <v>1243859</v>
      </c>
      <c r="D37" s="32" t="s">
        <v>196</v>
      </c>
      <c r="E37" t="s">
        <v>196</v>
      </c>
      <c r="F37" s="33">
        <f t="shared" si="0"/>
        <v>1</v>
      </c>
      <c r="G37" s="34" t="s">
        <v>124</v>
      </c>
      <c r="H37" s="40"/>
      <c r="J37" s="36" t="s">
        <v>104</v>
      </c>
      <c r="K37" s="37">
        <v>474</v>
      </c>
    </row>
    <row r="38" spans="2:11" x14ac:dyDescent="0.25">
      <c r="B38" s="41">
        <v>1243860</v>
      </c>
      <c r="C38" s="36">
        <v>1243860</v>
      </c>
      <c r="D38" s="32" t="s">
        <v>196</v>
      </c>
      <c r="E38" t="s">
        <v>196</v>
      </c>
      <c r="F38" s="33">
        <f t="shared" si="0"/>
        <v>1</v>
      </c>
      <c r="G38" s="34" t="s">
        <v>124</v>
      </c>
      <c r="H38" s="40"/>
      <c r="J38" s="36" t="s">
        <v>142</v>
      </c>
      <c r="K38" s="37">
        <v>470</v>
      </c>
    </row>
    <row r="39" spans="2:11" x14ac:dyDescent="0.25">
      <c r="B39" s="41">
        <v>1276627</v>
      </c>
      <c r="C39" s="36">
        <v>1276628</v>
      </c>
      <c r="D39" s="32" t="s">
        <v>131</v>
      </c>
      <c r="E39" t="s">
        <v>131</v>
      </c>
      <c r="F39" s="33">
        <f t="shared" si="0"/>
        <v>2</v>
      </c>
      <c r="G39" s="34" t="s">
        <v>124</v>
      </c>
      <c r="H39" s="40"/>
      <c r="J39" s="36" t="s">
        <v>148</v>
      </c>
      <c r="K39" s="37">
        <v>330</v>
      </c>
    </row>
    <row r="40" spans="2:11" x14ac:dyDescent="0.25">
      <c r="B40" s="41">
        <v>1300980</v>
      </c>
      <c r="C40" s="36">
        <v>1300980</v>
      </c>
      <c r="D40" s="32" t="s">
        <v>140</v>
      </c>
      <c r="E40" t="s">
        <v>140</v>
      </c>
      <c r="F40" s="33">
        <f t="shared" si="0"/>
        <v>1</v>
      </c>
      <c r="G40" s="34" t="s">
        <v>124</v>
      </c>
      <c r="H40" s="40"/>
      <c r="J40" s="36" t="s">
        <v>144</v>
      </c>
      <c r="K40" s="37">
        <v>224</v>
      </c>
    </row>
    <row r="41" spans="2:11" x14ac:dyDescent="0.25">
      <c r="B41" s="41">
        <v>1412571</v>
      </c>
      <c r="C41" s="36">
        <v>1412590</v>
      </c>
      <c r="D41" s="32" t="s">
        <v>196</v>
      </c>
      <c r="E41" t="s">
        <v>196</v>
      </c>
      <c r="F41" s="33">
        <f t="shared" si="0"/>
        <v>20</v>
      </c>
      <c r="G41" s="34" t="s">
        <v>124</v>
      </c>
      <c r="H41" s="40"/>
      <c r="J41" s="36" t="s">
        <v>138</v>
      </c>
      <c r="K41" s="37">
        <v>223</v>
      </c>
    </row>
    <row r="42" spans="2:11" x14ac:dyDescent="0.25">
      <c r="B42" s="41">
        <v>1412592</v>
      </c>
      <c r="C42" s="36">
        <v>1412600</v>
      </c>
      <c r="D42" s="32" t="s">
        <v>196</v>
      </c>
      <c r="E42" t="s">
        <v>196</v>
      </c>
      <c r="F42" s="33">
        <f t="shared" si="0"/>
        <v>9</v>
      </c>
      <c r="G42" s="34" t="s">
        <v>124</v>
      </c>
      <c r="H42" s="40"/>
      <c r="J42" s="36" t="s">
        <v>125</v>
      </c>
      <c r="K42" s="37">
        <v>216</v>
      </c>
    </row>
    <row r="43" spans="2:11" x14ac:dyDescent="0.25">
      <c r="B43" s="36">
        <v>1452773</v>
      </c>
      <c r="C43" s="36">
        <v>1452950</v>
      </c>
      <c r="D43" s="32" t="s">
        <v>196</v>
      </c>
      <c r="E43" t="s">
        <v>196</v>
      </c>
      <c r="F43" s="33">
        <f t="shared" si="0"/>
        <v>178</v>
      </c>
      <c r="G43" s="34" t="s">
        <v>124</v>
      </c>
      <c r="H43" s="40"/>
      <c r="J43" s="36" t="s">
        <v>139</v>
      </c>
      <c r="K43" s="37">
        <v>209</v>
      </c>
    </row>
    <row r="44" spans="2:11" x14ac:dyDescent="0.25">
      <c r="B44" s="41">
        <v>1452972</v>
      </c>
      <c r="C44" s="36">
        <v>1452976</v>
      </c>
      <c r="D44" s="32" t="s">
        <v>196</v>
      </c>
      <c r="E44" t="s">
        <v>196</v>
      </c>
      <c r="F44" s="33">
        <f t="shared" si="0"/>
        <v>5</v>
      </c>
      <c r="G44" s="34" t="s">
        <v>124</v>
      </c>
      <c r="H44" s="40"/>
      <c r="J44" s="36" t="s">
        <v>94</v>
      </c>
      <c r="K44" s="37">
        <v>167</v>
      </c>
    </row>
    <row r="45" spans="2:11" x14ac:dyDescent="0.25">
      <c r="B45" s="41">
        <v>1455846</v>
      </c>
      <c r="C45" s="36">
        <v>1455846</v>
      </c>
      <c r="D45" s="32" t="s">
        <v>96</v>
      </c>
      <c r="E45" t="s">
        <v>96</v>
      </c>
      <c r="F45" s="33">
        <f t="shared" si="0"/>
        <v>1</v>
      </c>
      <c r="G45" s="34" t="s">
        <v>124</v>
      </c>
      <c r="H45" s="40"/>
      <c r="J45" s="36" t="s">
        <v>143</v>
      </c>
      <c r="K45" s="37">
        <v>162</v>
      </c>
    </row>
    <row r="46" spans="2:11" x14ac:dyDescent="0.25">
      <c r="B46" s="41">
        <v>1474851</v>
      </c>
      <c r="C46" s="36">
        <v>1474853</v>
      </c>
      <c r="D46" s="32" t="s">
        <v>196</v>
      </c>
      <c r="E46" t="s">
        <v>196</v>
      </c>
      <c r="F46" s="33">
        <f t="shared" si="0"/>
        <v>3</v>
      </c>
      <c r="G46" s="34" t="s">
        <v>124</v>
      </c>
      <c r="H46" s="40"/>
      <c r="J46" s="36" t="s">
        <v>119</v>
      </c>
      <c r="K46" s="37">
        <v>140</v>
      </c>
    </row>
    <row r="47" spans="2:11" x14ac:dyDescent="0.25">
      <c r="B47" s="41">
        <v>1474890</v>
      </c>
      <c r="C47" s="36">
        <v>1474895</v>
      </c>
      <c r="D47" s="32" t="s">
        <v>196</v>
      </c>
      <c r="E47" t="s">
        <v>196</v>
      </c>
      <c r="F47" s="33">
        <f t="shared" si="0"/>
        <v>6</v>
      </c>
      <c r="G47" s="34" t="s">
        <v>124</v>
      </c>
      <c r="H47" s="40"/>
      <c r="J47" s="36" t="s">
        <v>123</v>
      </c>
      <c r="K47" s="37">
        <v>110</v>
      </c>
    </row>
    <row r="48" spans="2:11" x14ac:dyDescent="0.25">
      <c r="B48" s="41">
        <v>1475898</v>
      </c>
      <c r="C48" s="36">
        <v>1475898</v>
      </c>
      <c r="D48" s="32" t="s">
        <v>96</v>
      </c>
      <c r="E48" t="s">
        <v>96</v>
      </c>
      <c r="F48" s="33">
        <f t="shared" si="0"/>
        <v>1</v>
      </c>
      <c r="G48" s="34" t="s">
        <v>124</v>
      </c>
      <c r="H48" s="40"/>
      <c r="J48" s="36" t="s">
        <v>287</v>
      </c>
      <c r="K48" s="37">
        <v>60</v>
      </c>
    </row>
    <row r="49" spans="2:11" x14ac:dyDescent="0.25">
      <c r="B49" s="41">
        <v>1476137</v>
      </c>
      <c r="C49" s="36">
        <v>1476137</v>
      </c>
      <c r="D49" s="32" t="s">
        <v>140</v>
      </c>
      <c r="E49" t="s">
        <v>140</v>
      </c>
      <c r="F49" s="33">
        <f t="shared" si="0"/>
        <v>1</v>
      </c>
      <c r="G49" s="34" t="s">
        <v>124</v>
      </c>
      <c r="H49" s="40"/>
      <c r="J49" s="36" t="s">
        <v>147</v>
      </c>
      <c r="K49" s="37">
        <v>56</v>
      </c>
    </row>
    <row r="50" spans="2:11" x14ac:dyDescent="0.25">
      <c r="B50" s="41">
        <v>1527182</v>
      </c>
      <c r="C50" s="36">
        <v>1527182</v>
      </c>
      <c r="D50" s="32" t="s">
        <v>96</v>
      </c>
      <c r="E50" t="s">
        <v>96</v>
      </c>
      <c r="F50" s="33">
        <f t="shared" si="0"/>
        <v>1</v>
      </c>
      <c r="G50" s="34" t="s">
        <v>124</v>
      </c>
      <c r="H50" s="40"/>
      <c r="J50" s="36" t="s">
        <v>109</v>
      </c>
      <c r="K50" s="37">
        <v>38</v>
      </c>
    </row>
    <row r="51" spans="2:11" x14ac:dyDescent="0.25">
      <c r="B51" s="41">
        <v>1546024</v>
      </c>
      <c r="C51" s="36">
        <v>1546024</v>
      </c>
      <c r="D51" s="32" t="s">
        <v>96</v>
      </c>
      <c r="E51" t="s">
        <v>96</v>
      </c>
      <c r="F51" s="33">
        <f t="shared" si="0"/>
        <v>1</v>
      </c>
      <c r="G51" s="34" t="s">
        <v>124</v>
      </c>
      <c r="H51" s="40"/>
      <c r="J51" s="36" t="s">
        <v>253</v>
      </c>
      <c r="K51" s="37">
        <v>21</v>
      </c>
    </row>
    <row r="52" spans="2:11" x14ac:dyDescent="0.25">
      <c r="B52" s="41">
        <v>1547486</v>
      </c>
      <c r="C52" s="36">
        <v>1547486</v>
      </c>
      <c r="D52" s="32" t="s">
        <v>102</v>
      </c>
      <c r="E52" t="s">
        <v>102</v>
      </c>
      <c r="F52" s="39">
        <f t="shared" si="0"/>
        <v>1</v>
      </c>
      <c r="G52" s="34" t="s">
        <v>124</v>
      </c>
      <c r="H52" s="40"/>
      <c r="J52" s="36" t="s">
        <v>145</v>
      </c>
      <c r="K52" s="37">
        <v>19</v>
      </c>
    </row>
    <row r="53" spans="2:11" x14ac:dyDescent="0.25">
      <c r="B53" s="41">
        <v>1585100</v>
      </c>
      <c r="C53" s="36">
        <v>1585100</v>
      </c>
      <c r="D53" s="32" t="s">
        <v>120</v>
      </c>
      <c r="E53" t="s">
        <v>120</v>
      </c>
      <c r="F53" s="33">
        <f t="shared" si="0"/>
        <v>1</v>
      </c>
      <c r="G53" s="34" t="s">
        <v>124</v>
      </c>
      <c r="H53" s="40" t="s">
        <v>205</v>
      </c>
      <c r="J53" s="36" t="s">
        <v>101</v>
      </c>
      <c r="K53" s="37">
        <v>1</v>
      </c>
    </row>
    <row r="54" spans="2:11" x14ac:dyDescent="0.25">
      <c r="B54" s="41">
        <v>1609045</v>
      </c>
      <c r="C54" s="36">
        <v>1609045</v>
      </c>
      <c r="D54" s="32" t="s">
        <v>96</v>
      </c>
      <c r="E54" t="s">
        <v>96</v>
      </c>
      <c r="F54" s="33">
        <f t="shared" si="0"/>
        <v>1</v>
      </c>
      <c r="G54" s="34" t="s">
        <v>124</v>
      </c>
      <c r="H54" s="40"/>
      <c r="J54" s="36" t="s">
        <v>92</v>
      </c>
      <c r="K54" s="37">
        <v>0</v>
      </c>
    </row>
    <row r="55" spans="2:11" x14ac:dyDescent="0.25">
      <c r="B55" s="41">
        <v>1609124</v>
      </c>
      <c r="C55" s="36">
        <v>1609124</v>
      </c>
      <c r="D55" s="32" t="s">
        <v>96</v>
      </c>
      <c r="E55" t="s">
        <v>96</v>
      </c>
      <c r="F55" s="33">
        <f t="shared" si="0"/>
        <v>1</v>
      </c>
      <c r="G55" s="34" t="s">
        <v>124</v>
      </c>
      <c r="H55" s="40"/>
      <c r="J55" s="36" t="s">
        <v>117</v>
      </c>
      <c r="K55" s="37">
        <v>0</v>
      </c>
    </row>
    <row r="56" spans="2:11" x14ac:dyDescent="0.25">
      <c r="B56" s="41">
        <v>1622033</v>
      </c>
      <c r="C56" s="36">
        <v>1622033</v>
      </c>
      <c r="D56" s="32" t="s">
        <v>120</v>
      </c>
      <c r="E56" t="s">
        <v>120</v>
      </c>
      <c r="F56" s="39">
        <f t="shared" si="0"/>
        <v>1</v>
      </c>
      <c r="G56" s="34" t="s">
        <v>124</v>
      </c>
      <c r="H56" s="40" t="s">
        <v>237</v>
      </c>
      <c r="J56" s="36" t="s">
        <v>99</v>
      </c>
      <c r="K56" s="37">
        <v>0</v>
      </c>
    </row>
    <row r="57" spans="2:11" x14ac:dyDescent="0.25">
      <c r="B57" s="41">
        <v>1679501</v>
      </c>
      <c r="C57" s="36">
        <v>1679501</v>
      </c>
      <c r="D57" s="32" t="s">
        <v>96</v>
      </c>
      <c r="E57" t="s">
        <v>96</v>
      </c>
      <c r="F57" s="33">
        <f t="shared" si="0"/>
        <v>1</v>
      </c>
      <c r="G57" s="34" t="s">
        <v>124</v>
      </c>
      <c r="H57" s="40"/>
      <c r="J57" s="36" t="s">
        <v>111</v>
      </c>
      <c r="K57" s="37">
        <v>0</v>
      </c>
    </row>
    <row r="58" spans="2:11" x14ac:dyDescent="0.25">
      <c r="B58" s="41">
        <v>1733182</v>
      </c>
      <c r="C58" s="36">
        <v>1733187</v>
      </c>
      <c r="D58" s="32" t="s">
        <v>96</v>
      </c>
      <c r="E58" t="s">
        <v>96</v>
      </c>
      <c r="F58" s="33">
        <f t="shared" si="0"/>
        <v>6</v>
      </c>
      <c r="G58" s="34" t="s">
        <v>124</v>
      </c>
      <c r="H58" s="40"/>
      <c r="J58" s="36" t="s">
        <v>103</v>
      </c>
      <c r="K58" s="37">
        <v>0</v>
      </c>
    </row>
    <row r="59" spans="2:11" x14ac:dyDescent="0.25">
      <c r="B59" s="41">
        <v>1733274</v>
      </c>
      <c r="C59" s="36">
        <v>1733274</v>
      </c>
      <c r="D59" s="32" t="s">
        <v>96</v>
      </c>
      <c r="E59" t="s">
        <v>96</v>
      </c>
      <c r="F59" s="33">
        <f t="shared" si="0"/>
        <v>1</v>
      </c>
      <c r="G59" s="34" t="s">
        <v>124</v>
      </c>
      <c r="H59" s="40"/>
      <c r="J59" s="36" t="s">
        <v>87</v>
      </c>
      <c r="K59" s="37">
        <v>0</v>
      </c>
    </row>
    <row r="60" spans="2:11" x14ac:dyDescent="0.25">
      <c r="B60" s="41">
        <v>1733522</v>
      </c>
      <c r="C60" s="36">
        <v>1733522</v>
      </c>
      <c r="D60" s="32" t="s">
        <v>96</v>
      </c>
      <c r="E60" t="s">
        <v>96</v>
      </c>
      <c r="F60" s="33">
        <f t="shared" si="0"/>
        <v>1</v>
      </c>
      <c r="G60" s="34" t="s">
        <v>124</v>
      </c>
      <c r="H60" s="40"/>
      <c r="J60" s="36" t="s">
        <v>121</v>
      </c>
      <c r="K60" s="37">
        <v>0</v>
      </c>
    </row>
    <row r="61" spans="2:11" x14ac:dyDescent="0.25">
      <c r="B61" s="41">
        <v>1733550</v>
      </c>
      <c r="C61" s="36">
        <v>1733550</v>
      </c>
      <c r="D61" s="32" t="s">
        <v>96</v>
      </c>
      <c r="E61" t="s">
        <v>96</v>
      </c>
      <c r="F61" s="33">
        <f t="shared" si="0"/>
        <v>1</v>
      </c>
      <c r="G61" s="34" t="s">
        <v>124</v>
      </c>
      <c r="H61" s="40"/>
      <c r="J61" s="36" t="s">
        <v>113</v>
      </c>
      <c r="K61" s="37">
        <v>0</v>
      </c>
    </row>
    <row r="62" spans="2:11" x14ac:dyDescent="0.25">
      <c r="B62" s="41">
        <v>1734413</v>
      </c>
      <c r="C62" s="36">
        <v>1734413</v>
      </c>
      <c r="D62" s="32" t="s">
        <v>102</v>
      </c>
      <c r="E62" t="s">
        <v>102</v>
      </c>
      <c r="F62" s="39">
        <f t="shared" si="0"/>
        <v>1</v>
      </c>
      <c r="G62" s="34" t="s">
        <v>124</v>
      </c>
      <c r="H62" s="40"/>
      <c r="J62" s="36" t="s">
        <v>115</v>
      </c>
      <c r="K62" s="37">
        <v>0</v>
      </c>
    </row>
    <row r="63" spans="2:11" x14ac:dyDescent="0.25">
      <c r="B63" s="41">
        <v>1759512</v>
      </c>
      <c r="C63" s="36">
        <v>1759512</v>
      </c>
      <c r="D63" s="32" t="s">
        <v>120</v>
      </c>
      <c r="E63" t="s">
        <v>120</v>
      </c>
      <c r="F63" s="39">
        <f t="shared" si="0"/>
        <v>1</v>
      </c>
      <c r="G63" s="34" t="s">
        <v>124</v>
      </c>
      <c r="H63" s="40"/>
      <c r="J63" s="36" t="s">
        <v>97</v>
      </c>
      <c r="K63" s="37">
        <v>0</v>
      </c>
    </row>
    <row r="64" spans="2:11" x14ac:dyDescent="0.25">
      <c r="B64" s="41">
        <v>1768015</v>
      </c>
      <c r="C64" s="36">
        <v>1768015</v>
      </c>
      <c r="D64" s="32" t="s">
        <v>96</v>
      </c>
      <c r="E64" t="s">
        <v>96</v>
      </c>
      <c r="F64" s="33">
        <f t="shared" si="0"/>
        <v>1</v>
      </c>
      <c r="G64" s="34" t="s">
        <v>124</v>
      </c>
      <c r="H64" s="40"/>
      <c r="J64" s="36" t="s">
        <v>90</v>
      </c>
      <c r="K64" s="37">
        <v>0</v>
      </c>
    </row>
    <row r="65" spans="2:11" x14ac:dyDescent="0.25">
      <c r="B65" s="41">
        <v>1786739</v>
      </c>
      <c r="C65" s="36">
        <v>1786739</v>
      </c>
      <c r="D65" s="32" t="s">
        <v>131</v>
      </c>
      <c r="E65" t="s">
        <v>131</v>
      </c>
      <c r="F65" s="33">
        <f t="shared" si="0"/>
        <v>1</v>
      </c>
      <c r="G65" s="34" t="s">
        <v>124</v>
      </c>
      <c r="H65" s="40"/>
      <c r="J65" s="36" t="s">
        <v>105</v>
      </c>
      <c r="K65" s="37">
        <v>0</v>
      </c>
    </row>
    <row r="66" spans="2:11" x14ac:dyDescent="0.25">
      <c r="B66" s="41">
        <v>1808816</v>
      </c>
      <c r="C66" s="36">
        <v>1808816</v>
      </c>
      <c r="D66" s="32" t="s">
        <v>140</v>
      </c>
      <c r="E66" t="s">
        <v>140</v>
      </c>
      <c r="F66" s="33">
        <f t="shared" si="0"/>
        <v>1</v>
      </c>
      <c r="G66" s="34" t="s">
        <v>124</v>
      </c>
      <c r="H66" s="40"/>
      <c r="J66" s="36" t="s">
        <v>107</v>
      </c>
      <c r="K66" s="37">
        <v>0</v>
      </c>
    </row>
    <row r="67" spans="2:11" x14ac:dyDescent="0.25">
      <c r="B67" s="41">
        <v>1841441</v>
      </c>
      <c r="C67" s="36">
        <v>1841441</v>
      </c>
      <c r="D67" s="32" t="s">
        <v>140</v>
      </c>
      <c r="E67" t="s">
        <v>140</v>
      </c>
      <c r="F67" s="33">
        <f t="shared" si="0"/>
        <v>1</v>
      </c>
      <c r="G67" s="34" t="s">
        <v>124</v>
      </c>
      <c r="H67" s="40"/>
      <c r="J67" s="36" t="s">
        <v>150</v>
      </c>
      <c r="K67" s="37">
        <v>886694</v>
      </c>
    </row>
    <row r="68" spans="2:11" x14ac:dyDescent="0.25">
      <c r="B68" s="41">
        <v>1842855</v>
      </c>
      <c r="C68" s="36">
        <v>1842855</v>
      </c>
      <c r="D68" s="32" t="s">
        <v>96</v>
      </c>
      <c r="E68" t="s">
        <v>96</v>
      </c>
      <c r="F68" s="33">
        <f t="shared" si="0"/>
        <v>1</v>
      </c>
      <c r="G68" s="34" t="s">
        <v>124</v>
      </c>
      <c r="H68" s="40"/>
    </row>
    <row r="69" spans="2:11" x14ac:dyDescent="0.25">
      <c r="B69" s="41">
        <v>1842909</v>
      </c>
      <c r="C69" s="36">
        <v>1842909</v>
      </c>
      <c r="D69" s="32" t="s">
        <v>96</v>
      </c>
      <c r="E69" t="s">
        <v>96</v>
      </c>
      <c r="F69" s="33">
        <f t="shared" si="0"/>
        <v>1</v>
      </c>
      <c r="G69" s="34" t="s">
        <v>124</v>
      </c>
      <c r="H69" s="40"/>
    </row>
    <row r="70" spans="2:11" x14ac:dyDescent="0.25">
      <c r="B70" s="41">
        <v>1935190</v>
      </c>
      <c r="C70" s="36">
        <v>1935190</v>
      </c>
      <c r="D70" s="32" t="s">
        <v>108</v>
      </c>
      <c r="E70" t="s">
        <v>108</v>
      </c>
      <c r="F70" s="33">
        <f t="shared" si="0"/>
        <v>1</v>
      </c>
      <c r="G70" s="34" t="s">
        <v>124</v>
      </c>
      <c r="H70" s="40"/>
    </row>
    <row r="71" spans="2:11" x14ac:dyDescent="0.25">
      <c r="B71" s="41">
        <v>1976775</v>
      </c>
      <c r="C71" s="36">
        <v>1976775</v>
      </c>
      <c r="D71" s="32" t="s">
        <v>96</v>
      </c>
      <c r="E71" t="s">
        <v>96</v>
      </c>
      <c r="F71" s="33">
        <f t="shared" si="0"/>
        <v>1</v>
      </c>
      <c r="G71" s="34" t="s">
        <v>124</v>
      </c>
      <c r="H71" s="40"/>
      <c r="J71" s="37"/>
    </row>
    <row r="72" spans="2:11" x14ac:dyDescent="0.25">
      <c r="B72" s="41">
        <v>1976794</v>
      </c>
      <c r="C72" s="36">
        <v>1976794</v>
      </c>
      <c r="D72" s="32" t="s">
        <v>96</v>
      </c>
      <c r="E72" t="s">
        <v>96</v>
      </c>
      <c r="F72" s="33">
        <f t="shared" si="0"/>
        <v>1</v>
      </c>
      <c r="G72" s="34" t="s">
        <v>124</v>
      </c>
      <c r="H72" s="40"/>
    </row>
    <row r="73" spans="2:11" x14ac:dyDescent="0.25">
      <c r="B73" s="41">
        <v>1976799</v>
      </c>
      <c r="C73" s="36">
        <v>1976799</v>
      </c>
      <c r="D73" s="32" t="s">
        <v>96</v>
      </c>
      <c r="E73" t="s">
        <v>96</v>
      </c>
      <c r="F73" s="33">
        <f t="shared" si="0"/>
        <v>1</v>
      </c>
      <c r="G73" s="34" t="s">
        <v>124</v>
      </c>
      <c r="H73" s="40"/>
    </row>
    <row r="74" spans="2:11" x14ac:dyDescent="0.25">
      <c r="B74" s="41">
        <v>1976832</v>
      </c>
      <c r="C74" s="36">
        <v>1976832</v>
      </c>
      <c r="D74" s="32" t="s">
        <v>96</v>
      </c>
      <c r="E74" t="s">
        <v>96</v>
      </c>
      <c r="F74" s="33">
        <f t="shared" si="0"/>
        <v>1</v>
      </c>
      <c r="G74" s="34" t="s">
        <v>124</v>
      </c>
      <c r="H74" s="40"/>
    </row>
    <row r="75" spans="2:11" x14ac:dyDescent="0.25">
      <c r="B75" s="41">
        <v>1976897</v>
      </c>
      <c r="C75" s="36">
        <v>1976897</v>
      </c>
      <c r="D75" s="32" t="s">
        <v>96</v>
      </c>
      <c r="E75" t="s">
        <v>96</v>
      </c>
      <c r="F75" s="33">
        <f t="shared" si="0"/>
        <v>1</v>
      </c>
      <c r="G75" s="34" t="s">
        <v>124</v>
      </c>
      <c r="H75" s="40"/>
    </row>
    <row r="76" spans="2:11" x14ac:dyDescent="0.25">
      <c r="B76" s="41">
        <v>1977248</v>
      </c>
      <c r="C76" s="36">
        <v>1977250</v>
      </c>
      <c r="D76" s="32" t="s">
        <v>120</v>
      </c>
      <c r="E76" t="s">
        <v>120</v>
      </c>
      <c r="F76" s="39">
        <f t="shared" si="0"/>
        <v>3</v>
      </c>
      <c r="G76" s="34" t="s">
        <v>124</v>
      </c>
      <c r="H76" s="40"/>
    </row>
    <row r="77" spans="2:11" x14ac:dyDescent="0.25">
      <c r="B77" s="41">
        <v>1977278</v>
      </c>
      <c r="C77" s="36">
        <v>1977278</v>
      </c>
      <c r="D77" s="32" t="s">
        <v>120</v>
      </c>
      <c r="E77" t="s">
        <v>120</v>
      </c>
      <c r="F77" s="39">
        <f t="shared" si="0"/>
        <v>1</v>
      </c>
      <c r="G77" s="34" t="s">
        <v>124</v>
      </c>
      <c r="H77" s="40"/>
    </row>
    <row r="78" spans="2:11" x14ac:dyDescent="0.25">
      <c r="B78" s="41">
        <v>1987325</v>
      </c>
      <c r="C78" s="36">
        <v>1987325</v>
      </c>
      <c r="D78" s="32" t="s">
        <v>96</v>
      </c>
      <c r="E78" t="s">
        <v>96</v>
      </c>
      <c r="F78" s="33">
        <f t="shared" si="0"/>
        <v>1</v>
      </c>
      <c r="G78" s="34" t="s">
        <v>124</v>
      </c>
      <c r="H78" s="40"/>
    </row>
    <row r="79" spans="2:11" x14ac:dyDescent="0.25">
      <c r="B79" s="41">
        <v>1987462</v>
      </c>
      <c r="C79" s="36">
        <v>1987462</v>
      </c>
      <c r="D79" s="32" t="s">
        <v>96</v>
      </c>
      <c r="E79" t="s">
        <v>96</v>
      </c>
      <c r="F79" s="33">
        <f t="shared" si="0"/>
        <v>1</v>
      </c>
      <c r="G79" s="34" t="s">
        <v>124</v>
      </c>
      <c r="H79" s="40"/>
    </row>
    <row r="80" spans="2:11" x14ac:dyDescent="0.25">
      <c r="B80" s="41">
        <v>2005514</v>
      </c>
      <c r="C80" s="36">
        <v>2005514</v>
      </c>
      <c r="D80" s="32" t="s">
        <v>131</v>
      </c>
      <c r="E80" t="s">
        <v>131</v>
      </c>
      <c r="F80" s="33">
        <f t="shared" si="0"/>
        <v>1</v>
      </c>
      <c r="G80" s="34" t="s">
        <v>124</v>
      </c>
      <c r="H80" s="40"/>
    </row>
    <row r="81" spans="2:8" x14ac:dyDescent="0.25">
      <c r="B81" s="41">
        <v>2034469</v>
      </c>
      <c r="C81" s="36">
        <v>2034469</v>
      </c>
      <c r="D81" s="32" t="s">
        <v>96</v>
      </c>
      <c r="E81" t="s">
        <v>96</v>
      </c>
      <c r="F81" s="33">
        <f t="shared" si="0"/>
        <v>1</v>
      </c>
      <c r="G81" s="34" t="s">
        <v>124</v>
      </c>
      <c r="H81" s="40"/>
    </row>
    <row r="82" spans="2:8" x14ac:dyDescent="0.25">
      <c r="B82" s="41">
        <v>2053973</v>
      </c>
      <c r="C82" s="36">
        <v>2053973</v>
      </c>
      <c r="D82" s="32" t="s">
        <v>108</v>
      </c>
      <c r="E82" t="s">
        <v>108</v>
      </c>
      <c r="F82" s="33">
        <f t="shared" si="0"/>
        <v>1</v>
      </c>
      <c r="G82" s="34" t="s">
        <v>124</v>
      </c>
      <c r="H82" s="40"/>
    </row>
    <row r="83" spans="2:8" x14ac:dyDescent="0.25">
      <c r="B83" s="41">
        <v>2084770</v>
      </c>
      <c r="C83" s="36">
        <v>2084771</v>
      </c>
      <c r="D83" s="32" t="s">
        <v>131</v>
      </c>
      <c r="E83" t="s">
        <v>131</v>
      </c>
      <c r="F83" s="33">
        <f t="shared" si="0"/>
        <v>2</v>
      </c>
      <c r="G83" s="34" t="s">
        <v>124</v>
      </c>
      <c r="H83" s="40"/>
    </row>
    <row r="84" spans="2:8" x14ac:dyDescent="0.25">
      <c r="B84" s="41">
        <v>2084775</v>
      </c>
      <c r="C84" s="36">
        <v>2084775</v>
      </c>
      <c r="D84" s="32" t="s">
        <v>131</v>
      </c>
      <c r="E84" t="s">
        <v>131</v>
      </c>
      <c r="F84" s="33">
        <f t="shared" si="0"/>
        <v>1</v>
      </c>
      <c r="G84" s="34" t="s">
        <v>124</v>
      </c>
      <c r="H84" s="40"/>
    </row>
    <row r="85" spans="2:8" x14ac:dyDescent="0.25">
      <c r="B85" s="41">
        <v>2111964</v>
      </c>
      <c r="C85" s="36">
        <v>2111964</v>
      </c>
      <c r="D85" s="32" t="s">
        <v>96</v>
      </c>
      <c r="E85" t="s">
        <v>96</v>
      </c>
      <c r="F85" s="33">
        <f t="shared" si="0"/>
        <v>1</v>
      </c>
      <c r="G85" s="34" t="s">
        <v>124</v>
      </c>
      <c r="H85" s="40"/>
    </row>
    <row r="86" spans="2:8" x14ac:dyDescent="0.25">
      <c r="B86" s="41">
        <v>2130849</v>
      </c>
      <c r="C86" s="36">
        <v>2130849</v>
      </c>
      <c r="D86" s="32" t="s">
        <v>131</v>
      </c>
      <c r="E86" t="s">
        <v>131</v>
      </c>
      <c r="F86" s="39">
        <f t="shared" si="0"/>
        <v>1</v>
      </c>
      <c r="G86" s="34" t="s">
        <v>124</v>
      </c>
      <c r="H86" s="40"/>
    </row>
    <row r="87" spans="2:8" x14ac:dyDescent="0.25">
      <c r="B87" s="41">
        <v>2130889</v>
      </c>
      <c r="C87" s="36">
        <v>2130889</v>
      </c>
      <c r="D87" s="32" t="s">
        <v>131</v>
      </c>
      <c r="E87" t="s">
        <v>131</v>
      </c>
      <c r="F87" s="39">
        <f t="shared" si="0"/>
        <v>1</v>
      </c>
      <c r="G87" s="34" t="s">
        <v>124</v>
      </c>
      <c r="H87" s="40"/>
    </row>
    <row r="88" spans="2:8" x14ac:dyDescent="0.25">
      <c r="B88" s="41">
        <v>2165257</v>
      </c>
      <c r="C88" s="36">
        <v>2165258</v>
      </c>
      <c r="D88" s="32" t="s">
        <v>102</v>
      </c>
      <c r="E88" t="s">
        <v>102</v>
      </c>
      <c r="F88" s="39">
        <f t="shared" ref="F88:F151" si="1">+C88-B88+1</f>
        <v>2</v>
      </c>
      <c r="G88" s="34" t="s">
        <v>124</v>
      </c>
      <c r="H88" s="40"/>
    </row>
    <row r="89" spans="2:8" x14ac:dyDescent="0.25">
      <c r="B89" s="41">
        <v>2165260</v>
      </c>
      <c r="C89" s="36">
        <v>2165261</v>
      </c>
      <c r="D89" s="32" t="s">
        <v>102</v>
      </c>
      <c r="E89" t="s">
        <v>102</v>
      </c>
      <c r="F89" s="39">
        <f t="shared" si="1"/>
        <v>2</v>
      </c>
      <c r="G89" s="34" t="s">
        <v>124</v>
      </c>
      <c r="H89" s="40"/>
    </row>
    <row r="90" spans="2:8" x14ac:dyDescent="0.25">
      <c r="B90" s="41">
        <v>2192433</v>
      </c>
      <c r="C90" s="36">
        <v>2192433</v>
      </c>
      <c r="D90" s="32" t="s">
        <v>196</v>
      </c>
      <c r="E90" t="s">
        <v>196</v>
      </c>
      <c r="F90" s="33">
        <f t="shared" si="1"/>
        <v>1</v>
      </c>
      <c r="G90" s="34" t="s">
        <v>124</v>
      </c>
      <c r="H90" s="40"/>
    </row>
    <row r="91" spans="2:8" x14ac:dyDescent="0.25">
      <c r="B91" s="41">
        <v>2224760</v>
      </c>
      <c r="C91" s="36">
        <v>2224760</v>
      </c>
      <c r="D91" s="32" t="s">
        <v>120</v>
      </c>
      <c r="E91" t="s">
        <v>120</v>
      </c>
      <c r="F91" s="39">
        <f t="shared" si="1"/>
        <v>1</v>
      </c>
      <c r="G91" s="34" t="s">
        <v>124</v>
      </c>
      <c r="H91" s="40"/>
    </row>
    <row r="92" spans="2:8" x14ac:dyDescent="0.25">
      <c r="B92" s="41">
        <v>2240953</v>
      </c>
      <c r="C92" s="36">
        <v>2240953</v>
      </c>
      <c r="D92" s="32" t="s">
        <v>196</v>
      </c>
      <c r="E92" t="s">
        <v>196</v>
      </c>
      <c r="F92" s="33">
        <f t="shared" si="1"/>
        <v>1</v>
      </c>
      <c r="G92" s="34" t="s">
        <v>124</v>
      </c>
      <c r="H92" s="40"/>
    </row>
    <row r="93" spans="2:8" x14ac:dyDescent="0.25">
      <c r="B93" s="41">
        <v>2241085</v>
      </c>
      <c r="C93" s="36">
        <v>2241085</v>
      </c>
      <c r="D93" s="32" t="s">
        <v>102</v>
      </c>
      <c r="E93" t="s">
        <v>102</v>
      </c>
      <c r="F93" s="39">
        <f t="shared" si="1"/>
        <v>1</v>
      </c>
      <c r="G93" s="34" t="s">
        <v>124</v>
      </c>
      <c r="H93" s="40"/>
    </row>
    <row r="94" spans="2:8" x14ac:dyDescent="0.25">
      <c r="B94" s="41">
        <v>2275610</v>
      </c>
      <c r="C94" s="36">
        <v>2275610</v>
      </c>
      <c r="D94" s="32" t="s">
        <v>96</v>
      </c>
      <c r="E94" t="s">
        <v>96</v>
      </c>
      <c r="F94" s="33">
        <f t="shared" si="1"/>
        <v>1</v>
      </c>
      <c r="G94" s="34" t="s">
        <v>124</v>
      </c>
      <c r="H94" s="40"/>
    </row>
    <row r="95" spans="2:8" x14ac:dyDescent="0.25">
      <c r="B95" s="41">
        <v>2275832</v>
      </c>
      <c r="C95" s="36">
        <v>2275832</v>
      </c>
      <c r="D95" s="32" t="s">
        <v>96</v>
      </c>
      <c r="E95" t="s">
        <v>96</v>
      </c>
      <c r="F95" s="33">
        <f t="shared" si="1"/>
        <v>1</v>
      </c>
      <c r="G95" s="34" t="s">
        <v>124</v>
      </c>
      <c r="H95" s="40"/>
    </row>
    <row r="96" spans="2:8" x14ac:dyDescent="0.25">
      <c r="B96" s="41">
        <v>2313336</v>
      </c>
      <c r="C96" s="36">
        <v>2313336</v>
      </c>
      <c r="D96" s="32" t="s">
        <v>96</v>
      </c>
      <c r="E96" t="s">
        <v>96</v>
      </c>
      <c r="F96" s="33">
        <f t="shared" si="1"/>
        <v>1</v>
      </c>
      <c r="G96" s="34" t="s">
        <v>124</v>
      </c>
      <c r="H96" s="40"/>
    </row>
    <row r="97" spans="2:8" x14ac:dyDescent="0.25">
      <c r="B97" s="41">
        <v>2313551</v>
      </c>
      <c r="C97" s="36">
        <v>2313551</v>
      </c>
      <c r="D97" s="32" t="s">
        <v>96</v>
      </c>
      <c r="E97" t="s">
        <v>96</v>
      </c>
      <c r="F97" s="33">
        <f t="shared" si="1"/>
        <v>1</v>
      </c>
      <c r="G97" s="34" t="s">
        <v>124</v>
      </c>
      <c r="H97" s="40"/>
    </row>
    <row r="98" spans="2:8" x14ac:dyDescent="0.25">
      <c r="B98" s="41">
        <v>2345953</v>
      </c>
      <c r="C98" s="36">
        <v>2345953</v>
      </c>
      <c r="D98" s="32" t="s">
        <v>96</v>
      </c>
      <c r="E98" t="s">
        <v>96</v>
      </c>
      <c r="F98" s="33">
        <f t="shared" si="1"/>
        <v>1</v>
      </c>
      <c r="G98" s="34" t="s">
        <v>124</v>
      </c>
      <c r="H98" s="40"/>
    </row>
    <row r="99" spans="2:8" x14ac:dyDescent="0.25">
      <c r="B99" s="41">
        <v>2377027</v>
      </c>
      <c r="C99" s="36">
        <v>2377027</v>
      </c>
      <c r="D99" s="32" t="s">
        <v>131</v>
      </c>
      <c r="E99" t="s">
        <v>131</v>
      </c>
      <c r="F99" s="39">
        <f t="shared" si="1"/>
        <v>1</v>
      </c>
      <c r="G99" s="34" t="s">
        <v>124</v>
      </c>
      <c r="H99" s="40"/>
    </row>
    <row r="100" spans="2:8" x14ac:dyDescent="0.25">
      <c r="B100" s="41">
        <v>2377058</v>
      </c>
      <c r="C100" s="36">
        <v>2377058</v>
      </c>
      <c r="D100" s="32" t="s">
        <v>131</v>
      </c>
      <c r="E100" t="s">
        <v>131</v>
      </c>
      <c r="F100" s="39">
        <f t="shared" si="1"/>
        <v>1</v>
      </c>
      <c r="G100" s="34" t="s">
        <v>124</v>
      </c>
      <c r="H100" s="40"/>
    </row>
    <row r="101" spans="2:8" x14ac:dyDescent="0.25">
      <c r="B101" s="41">
        <v>2377062</v>
      </c>
      <c r="C101" s="36">
        <v>2377062</v>
      </c>
      <c r="D101" s="32" t="s">
        <v>131</v>
      </c>
      <c r="E101" t="s">
        <v>131</v>
      </c>
      <c r="F101" s="39">
        <f t="shared" si="1"/>
        <v>1</v>
      </c>
      <c r="G101" s="34" t="s">
        <v>124</v>
      </c>
      <c r="H101" s="40"/>
    </row>
    <row r="102" spans="2:8" x14ac:dyDescent="0.25">
      <c r="B102" s="41">
        <v>2377123</v>
      </c>
      <c r="C102" s="36">
        <v>2377123</v>
      </c>
      <c r="D102" s="32" t="s">
        <v>131</v>
      </c>
      <c r="E102" t="s">
        <v>131</v>
      </c>
      <c r="F102" s="39">
        <f t="shared" si="1"/>
        <v>1</v>
      </c>
      <c r="G102" s="34" t="s">
        <v>124</v>
      </c>
      <c r="H102" s="40"/>
    </row>
    <row r="103" spans="2:8" x14ac:dyDescent="0.25">
      <c r="B103" s="41">
        <v>2404426</v>
      </c>
      <c r="C103" s="36">
        <v>2404426</v>
      </c>
      <c r="D103" s="32" t="s">
        <v>96</v>
      </c>
      <c r="E103" t="s">
        <v>96</v>
      </c>
      <c r="F103" s="33">
        <f t="shared" si="1"/>
        <v>1</v>
      </c>
      <c r="G103" s="34" t="s">
        <v>124</v>
      </c>
      <c r="H103" s="40"/>
    </row>
    <row r="104" spans="2:8" x14ac:dyDescent="0.25">
      <c r="B104" s="41">
        <v>2475469</v>
      </c>
      <c r="C104" s="36">
        <v>2475472</v>
      </c>
      <c r="D104" s="32" t="s">
        <v>102</v>
      </c>
      <c r="E104" t="s">
        <v>102</v>
      </c>
      <c r="F104" s="39">
        <f t="shared" si="1"/>
        <v>4</v>
      </c>
      <c r="G104" s="34" t="s">
        <v>124</v>
      </c>
      <c r="H104" s="40"/>
    </row>
    <row r="105" spans="2:8" x14ac:dyDescent="0.25">
      <c r="B105" s="41">
        <v>2493601</v>
      </c>
      <c r="C105" s="36">
        <v>2493700</v>
      </c>
      <c r="D105" s="32" t="s">
        <v>108</v>
      </c>
      <c r="E105" t="s">
        <v>108</v>
      </c>
      <c r="F105" s="33">
        <f t="shared" si="1"/>
        <v>100</v>
      </c>
      <c r="G105" s="34" t="s">
        <v>124</v>
      </c>
      <c r="H105" s="40"/>
    </row>
    <row r="106" spans="2:8" x14ac:dyDescent="0.25">
      <c r="B106" s="41">
        <v>2505265</v>
      </c>
      <c r="C106" s="36">
        <v>2505265</v>
      </c>
      <c r="D106" s="32" t="s">
        <v>96</v>
      </c>
      <c r="E106" t="s">
        <v>96</v>
      </c>
      <c r="F106" s="33">
        <f t="shared" si="1"/>
        <v>1</v>
      </c>
      <c r="G106" s="34" t="s">
        <v>124</v>
      </c>
      <c r="H106" s="40"/>
    </row>
    <row r="107" spans="2:8" x14ac:dyDescent="0.25">
      <c r="B107" s="41">
        <v>2604971</v>
      </c>
      <c r="C107" s="36">
        <v>2604975</v>
      </c>
      <c r="D107" s="32" t="s">
        <v>120</v>
      </c>
      <c r="E107" t="s">
        <v>120</v>
      </c>
      <c r="F107" s="39">
        <f t="shared" si="1"/>
        <v>5</v>
      </c>
      <c r="G107" s="34" t="s">
        <v>124</v>
      </c>
      <c r="H107" s="40"/>
    </row>
    <row r="108" spans="2:8" x14ac:dyDescent="0.25">
      <c r="B108" s="41">
        <v>2605116</v>
      </c>
      <c r="C108" s="36">
        <v>2605116</v>
      </c>
      <c r="D108" s="32" t="s">
        <v>120</v>
      </c>
      <c r="E108" t="s">
        <v>120</v>
      </c>
      <c r="F108" s="39">
        <f t="shared" si="1"/>
        <v>1</v>
      </c>
      <c r="G108" s="34" t="s">
        <v>124</v>
      </c>
      <c r="H108" s="40"/>
    </row>
    <row r="109" spans="2:8" x14ac:dyDescent="0.25">
      <c r="B109" s="41">
        <v>2605349</v>
      </c>
      <c r="C109" s="36">
        <v>2605351</v>
      </c>
      <c r="D109" s="32" t="s">
        <v>120</v>
      </c>
      <c r="E109" t="s">
        <v>120</v>
      </c>
      <c r="F109" s="39">
        <f t="shared" si="1"/>
        <v>3</v>
      </c>
      <c r="G109" s="34" t="s">
        <v>124</v>
      </c>
      <c r="H109" s="40"/>
    </row>
    <row r="110" spans="2:8" x14ac:dyDescent="0.25">
      <c r="B110" s="41">
        <v>2724795</v>
      </c>
      <c r="C110" s="36">
        <v>2724796</v>
      </c>
      <c r="D110" s="32" t="s">
        <v>251</v>
      </c>
      <c r="E110" t="s">
        <v>251</v>
      </c>
      <c r="F110" s="33">
        <f t="shared" si="1"/>
        <v>2</v>
      </c>
      <c r="G110" s="34" t="s">
        <v>124</v>
      </c>
      <c r="H110" s="40"/>
    </row>
    <row r="111" spans="2:8" x14ac:dyDescent="0.25">
      <c r="B111" s="41">
        <v>3214902</v>
      </c>
      <c r="C111" s="36">
        <v>3214903</v>
      </c>
      <c r="D111" s="32" t="s">
        <v>251</v>
      </c>
      <c r="E111" t="s">
        <v>251</v>
      </c>
      <c r="F111" s="33">
        <f t="shared" si="1"/>
        <v>2</v>
      </c>
      <c r="G111" s="34" t="s">
        <v>124</v>
      </c>
      <c r="H111" s="40"/>
    </row>
    <row r="112" spans="2:8" x14ac:dyDescent="0.25">
      <c r="B112" s="41">
        <v>3228402</v>
      </c>
      <c r="C112" s="36">
        <v>3228411</v>
      </c>
      <c r="D112" s="32" t="s">
        <v>120</v>
      </c>
      <c r="E112" t="s">
        <v>120</v>
      </c>
      <c r="F112" s="39">
        <f t="shared" si="1"/>
        <v>10</v>
      </c>
      <c r="G112" s="34" t="s">
        <v>124</v>
      </c>
      <c r="H112" s="40"/>
    </row>
    <row r="113" spans="2:8" x14ac:dyDescent="0.25">
      <c r="B113" s="41">
        <v>3658869</v>
      </c>
      <c r="C113" s="36">
        <v>3658869</v>
      </c>
      <c r="D113" s="32" t="s">
        <v>96</v>
      </c>
      <c r="E113" t="s">
        <v>96</v>
      </c>
      <c r="F113" s="33">
        <f t="shared" si="1"/>
        <v>1</v>
      </c>
      <c r="G113" s="34" t="s">
        <v>124</v>
      </c>
      <c r="H113" s="40"/>
    </row>
    <row r="114" spans="2:8" x14ac:dyDescent="0.25">
      <c r="B114" s="41">
        <v>3747268</v>
      </c>
      <c r="C114" s="36">
        <v>3747268</v>
      </c>
      <c r="D114" s="42" t="s">
        <v>132</v>
      </c>
      <c r="F114" s="33">
        <f t="shared" si="1"/>
        <v>1</v>
      </c>
      <c r="G114" s="34" t="s">
        <v>124</v>
      </c>
      <c r="H114" s="40"/>
    </row>
    <row r="115" spans="2:8" x14ac:dyDescent="0.25">
      <c r="B115" s="41">
        <v>3747272</v>
      </c>
      <c r="C115" s="36">
        <v>3747272</v>
      </c>
      <c r="D115" s="42" t="s">
        <v>132</v>
      </c>
      <c r="F115" s="33">
        <f t="shared" si="1"/>
        <v>1</v>
      </c>
      <c r="G115" s="34" t="s">
        <v>124</v>
      </c>
      <c r="H115" s="40"/>
    </row>
    <row r="116" spans="2:8" x14ac:dyDescent="0.25">
      <c r="B116" s="41">
        <v>3766324</v>
      </c>
      <c r="C116" s="36">
        <v>3766324</v>
      </c>
      <c r="D116" s="42" t="s">
        <v>128</v>
      </c>
      <c r="F116" s="33">
        <f t="shared" si="1"/>
        <v>1</v>
      </c>
      <c r="G116" s="34" t="s">
        <v>124</v>
      </c>
      <c r="H116" s="40"/>
    </row>
    <row r="117" spans="2:8" x14ac:dyDescent="0.25">
      <c r="B117" s="41">
        <v>3766404</v>
      </c>
      <c r="C117" s="36">
        <v>3766404</v>
      </c>
      <c r="D117" s="42" t="s">
        <v>128</v>
      </c>
      <c r="F117" s="33">
        <f t="shared" si="1"/>
        <v>1</v>
      </c>
      <c r="G117" s="34" t="s">
        <v>124</v>
      </c>
      <c r="H117" s="40"/>
    </row>
    <row r="118" spans="2:8" x14ac:dyDescent="0.25">
      <c r="B118" s="41">
        <v>3766421</v>
      </c>
      <c r="C118" s="36">
        <v>3766421</v>
      </c>
      <c r="D118" s="42" t="s">
        <v>128</v>
      </c>
      <c r="F118" s="33">
        <f t="shared" si="1"/>
        <v>1</v>
      </c>
      <c r="G118" s="34" t="s">
        <v>124</v>
      </c>
      <c r="H118" s="40"/>
    </row>
    <row r="119" spans="2:8" x14ac:dyDescent="0.25">
      <c r="B119" s="41">
        <v>3766451</v>
      </c>
      <c r="C119" s="36">
        <v>3766451</v>
      </c>
      <c r="D119" s="42" t="s">
        <v>128</v>
      </c>
      <c r="F119" s="33">
        <f t="shared" si="1"/>
        <v>1</v>
      </c>
      <c r="G119" s="34" t="s">
        <v>124</v>
      </c>
      <c r="H119" s="40"/>
    </row>
    <row r="120" spans="2:8" x14ac:dyDescent="0.25">
      <c r="B120" s="41">
        <v>3766544</v>
      </c>
      <c r="C120" s="36">
        <v>3766544</v>
      </c>
      <c r="D120" s="42" t="s">
        <v>128</v>
      </c>
      <c r="F120" s="33">
        <f t="shared" si="1"/>
        <v>1</v>
      </c>
      <c r="G120" s="34" t="s">
        <v>124</v>
      </c>
      <c r="H120" s="40"/>
    </row>
    <row r="121" spans="2:8" x14ac:dyDescent="0.25">
      <c r="B121" s="41">
        <v>3766616</v>
      </c>
      <c r="C121" s="36">
        <v>3766616</v>
      </c>
      <c r="D121" s="42" t="s">
        <v>128</v>
      </c>
      <c r="F121" s="33">
        <f t="shared" si="1"/>
        <v>1</v>
      </c>
      <c r="G121" s="34" t="s">
        <v>124</v>
      </c>
      <c r="H121" s="40"/>
    </row>
    <row r="122" spans="2:8" x14ac:dyDescent="0.25">
      <c r="B122" s="41">
        <v>3766622</v>
      </c>
      <c r="C122" s="36">
        <v>3766622</v>
      </c>
      <c r="D122" s="42" t="s">
        <v>128</v>
      </c>
      <c r="F122" s="33">
        <f t="shared" si="1"/>
        <v>1</v>
      </c>
      <c r="G122" s="34" t="s">
        <v>124</v>
      </c>
      <c r="H122" s="40"/>
    </row>
    <row r="123" spans="2:8" x14ac:dyDescent="0.25">
      <c r="B123" s="41">
        <v>3766668</v>
      </c>
      <c r="C123" s="36">
        <v>3766668</v>
      </c>
      <c r="D123" s="42" t="s">
        <v>128</v>
      </c>
      <c r="F123" s="33">
        <f t="shared" si="1"/>
        <v>1</v>
      </c>
      <c r="G123" s="34" t="s">
        <v>124</v>
      </c>
      <c r="H123" s="40"/>
    </row>
    <row r="124" spans="2:8" x14ac:dyDescent="0.25">
      <c r="B124" s="41">
        <v>3775744</v>
      </c>
      <c r="C124" s="36">
        <v>3775744</v>
      </c>
      <c r="D124" s="32" t="s">
        <v>96</v>
      </c>
      <c r="E124" t="s">
        <v>96</v>
      </c>
      <c r="F124" s="33">
        <f t="shared" si="1"/>
        <v>1</v>
      </c>
      <c r="G124" s="34" t="s">
        <v>124</v>
      </c>
      <c r="H124" s="40"/>
    </row>
    <row r="125" spans="2:8" x14ac:dyDescent="0.25">
      <c r="B125" s="41">
        <v>3782355</v>
      </c>
      <c r="C125" s="36">
        <v>3782355</v>
      </c>
      <c r="D125" s="42" t="s">
        <v>116</v>
      </c>
      <c r="F125" s="33">
        <f t="shared" si="1"/>
        <v>1</v>
      </c>
      <c r="G125" s="34" t="s">
        <v>124</v>
      </c>
      <c r="H125" s="40"/>
    </row>
    <row r="126" spans="2:8" x14ac:dyDescent="0.25">
      <c r="B126" s="41">
        <v>3782369</v>
      </c>
      <c r="C126" s="36">
        <v>3782369</v>
      </c>
      <c r="D126" s="42" t="s">
        <v>116</v>
      </c>
      <c r="F126" s="33">
        <f t="shared" si="1"/>
        <v>1</v>
      </c>
      <c r="G126" s="34" t="s">
        <v>124</v>
      </c>
      <c r="H126" s="40"/>
    </row>
    <row r="127" spans="2:8" x14ac:dyDescent="0.25">
      <c r="B127" s="41">
        <v>3782549</v>
      </c>
      <c r="C127" s="36">
        <v>3782549</v>
      </c>
      <c r="D127" s="42" t="s">
        <v>116</v>
      </c>
      <c r="F127" s="33">
        <f t="shared" si="1"/>
        <v>1</v>
      </c>
      <c r="G127" s="34" t="s">
        <v>124</v>
      </c>
      <c r="H127" s="40"/>
    </row>
    <row r="128" spans="2:8" x14ac:dyDescent="0.25">
      <c r="B128" s="41">
        <v>3809284</v>
      </c>
      <c r="C128" s="36">
        <v>3809293</v>
      </c>
      <c r="D128" s="42" t="s">
        <v>137</v>
      </c>
      <c r="F128" s="33">
        <f t="shared" si="1"/>
        <v>10</v>
      </c>
      <c r="G128" s="34" t="s">
        <v>124</v>
      </c>
      <c r="H128" s="40"/>
    </row>
    <row r="129" spans="2:8" x14ac:dyDescent="0.25">
      <c r="B129" s="41">
        <v>3809298</v>
      </c>
      <c r="C129" s="36">
        <v>3809303</v>
      </c>
      <c r="D129" s="42" t="s">
        <v>137</v>
      </c>
      <c r="F129" s="33">
        <f t="shared" si="1"/>
        <v>6</v>
      </c>
      <c r="G129" s="34" t="s">
        <v>124</v>
      </c>
      <c r="H129" s="40"/>
    </row>
    <row r="130" spans="2:8" x14ac:dyDescent="0.25">
      <c r="B130" s="41">
        <v>3809417</v>
      </c>
      <c r="C130" s="36">
        <v>3809417</v>
      </c>
      <c r="D130" s="42" t="s">
        <v>137</v>
      </c>
      <c r="F130" s="33">
        <f t="shared" si="1"/>
        <v>1</v>
      </c>
      <c r="G130" s="34" t="s">
        <v>124</v>
      </c>
      <c r="H130" s="40"/>
    </row>
    <row r="131" spans="2:8" x14ac:dyDescent="0.25">
      <c r="B131" s="41">
        <v>3998375</v>
      </c>
      <c r="C131" s="36">
        <v>3998375</v>
      </c>
      <c r="D131" s="42" t="s">
        <v>132</v>
      </c>
      <c r="F131" s="33">
        <f t="shared" si="1"/>
        <v>1</v>
      </c>
      <c r="G131" s="34" t="s">
        <v>124</v>
      </c>
      <c r="H131" s="40"/>
    </row>
    <row r="132" spans="2:8" x14ac:dyDescent="0.25">
      <c r="B132" s="41">
        <v>3998384</v>
      </c>
      <c r="C132" s="36">
        <v>3998384</v>
      </c>
      <c r="D132" s="42" t="s">
        <v>132</v>
      </c>
      <c r="F132" s="33">
        <f t="shared" si="1"/>
        <v>1</v>
      </c>
      <c r="G132" s="34" t="s">
        <v>124</v>
      </c>
      <c r="H132" s="40"/>
    </row>
    <row r="133" spans="2:8" x14ac:dyDescent="0.25">
      <c r="B133" s="41">
        <v>4013189</v>
      </c>
      <c r="C133" s="36">
        <v>4013198</v>
      </c>
      <c r="D133" s="32" t="s">
        <v>251</v>
      </c>
      <c r="E133" t="s">
        <v>251</v>
      </c>
      <c r="F133" s="33">
        <f t="shared" si="1"/>
        <v>10</v>
      </c>
      <c r="G133" s="34" t="s">
        <v>124</v>
      </c>
      <c r="H133" s="40"/>
    </row>
    <row r="134" spans="2:8" x14ac:dyDescent="0.25">
      <c r="B134" s="41">
        <v>4024643</v>
      </c>
      <c r="C134" s="36">
        <v>4024643</v>
      </c>
      <c r="D134" s="42" t="s">
        <v>132</v>
      </c>
      <c r="F134" s="33">
        <f t="shared" si="1"/>
        <v>1</v>
      </c>
      <c r="G134" s="34" t="s">
        <v>124</v>
      </c>
      <c r="H134" s="40"/>
    </row>
    <row r="135" spans="2:8" x14ac:dyDescent="0.25">
      <c r="B135" s="41">
        <v>4364034</v>
      </c>
      <c r="C135" s="36">
        <v>4364183</v>
      </c>
      <c r="D135" s="32" t="s">
        <v>140</v>
      </c>
      <c r="E135" t="s">
        <v>140</v>
      </c>
      <c r="F135" s="33">
        <f t="shared" si="1"/>
        <v>150</v>
      </c>
      <c r="G135" s="34" t="s">
        <v>124</v>
      </c>
      <c r="H135" s="40"/>
    </row>
    <row r="136" spans="2:8" x14ac:dyDescent="0.25">
      <c r="B136" s="41">
        <v>4519268</v>
      </c>
      <c r="C136" s="36">
        <v>4519268</v>
      </c>
      <c r="D136" s="32" t="s">
        <v>122</v>
      </c>
      <c r="E136" t="s">
        <v>122</v>
      </c>
      <c r="F136" s="33">
        <f t="shared" si="1"/>
        <v>1</v>
      </c>
      <c r="G136" s="34"/>
      <c r="H136" s="40"/>
    </row>
    <row r="137" spans="2:8" x14ac:dyDescent="0.25">
      <c r="B137" s="41">
        <v>4870778</v>
      </c>
      <c r="C137" s="36">
        <v>4870778</v>
      </c>
      <c r="D137" s="32" t="s">
        <v>140</v>
      </c>
      <c r="E137" t="s">
        <v>140</v>
      </c>
      <c r="F137" s="33">
        <f t="shared" si="1"/>
        <v>1</v>
      </c>
      <c r="G137" s="34" t="s">
        <v>124</v>
      </c>
      <c r="H137" s="40"/>
    </row>
    <row r="138" spans="2:8" x14ac:dyDescent="0.25">
      <c r="B138" s="41">
        <v>4870779</v>
      </c>
      <c r="C138" s="36">
        <v>4870779</v>
      </c>
      <c r="D138" s="32" t="s">
        <v>140</v>
      </c>
      <c r="E138" t="s">
        <v>140</v>
      </c>
      <c r="F138" s="33">
        <f t="shared" si="1"/>
        <v>1</v>
      </c>
      <c r="G138" s="34" t="s">
        <v>124</v>
      </c>
      <c r="H138" s="40"/>
    </row>
    <row r="139" spans="2:8" x14ac:dyDescent="0.25">
      <c r="B139" s="41">
        <v>4870780</v>
      </c>
      <c r="C139" s="36">
        <v>4870780</v>
      </c>
      <c r="D139" s="32" t="s">
        <v>140</v>
      </c>
      <c r="E139" t="s">
        <v>140</v>
      </c>
      <c r="F139" s="33">
        <f t="shared" si="1"/>
        <v>1</v>
      </c>
      <c r="G139" s="34" t="s">
        <v>124</v>
      </c>
      <c r="H139" s="40"/>
    </row>
    <row r="140" spans="2:8" x14ac:dyDescent="0.25">
      <c r="B140" s="41">
        <v>4870781</v>
      </c>
      <c r="C140" s="36">
        <v>4870781</v>
      </c>
      <c r="D140" s="32" t="s">
        <v>140</v>
      </c>
      <c r="E140" t="s">
        <v>140</v>
      </c>
      <c r="F140" s="33">
        <f t="shared" si="1"/>
        <v>1</v>
      </c>
      <c r="G140" s="34" t="s">
        <v>124</v>
      </c>
      <c r="H140" s="40"/>
    </row>
    <row r="141" spans="2:8" x14ac:dyDescent="0.25">
      <c r="B141" s="41">
        <v>4870782</v>
      </c>
      <c r="C141" s="36">
        <v>4870782</v>
      </c>
      <c r="D141" s="32" t="s">
        <v>140</v>
      </c>
      <c r="E141" t="s">
        <v>140</v>
      </c>
      <c r="F141" s="33">
        <f t="shared" si="1"/>
        <v>1</v>
      </c>
      <c r="G141" s="34" t="s">
        <v>124</v>
      </c>
      <c r="H141" s="40"/>
    </row>
    <row r="142" spans="2:8" x14ac:dyDescent="0.25">
      <c r="B142" s="41">
        <v>4870788</v>
      </c>
      <c r="C142" s="36">
        <v>4870791</v>
      </c>
      <c r="D142" s="32" t="s">
        <v>140</v>
      </c>
      <c r="E142" t="s">
        <v>140</v>
      </c>
      <c r="F142" s="33">
        <f t="shared" si="1"/>
        <v>4</v>
      </c>
      <c r="G142" s="34" t="s">
        <v>124</v>
      </c>
      <c r="H142" s="40"/>
    </row>
    <row r="143" spans="2:8" x14ac:dyDescent="0.25">
      <c r="B143" s="41">
        <v>4870793</v>
      </c>
      <c r="C143" s="36">
        <v>4870796</v>
      </c>
      <c r="D143" s="32" t="s">
        <v>140</v>
      </c>
      <c r="E143" t="s">
        <v>140</v>
      </c>
      <c r="F143" s="33">
        <f t="shared" si="1"/>
        <v>4</v>
      </c>
      <c r="G143" s="34" t="s">
        <v>124</v>
      </c>
      <c r="H143" s="40"/>
    </row>
    <row r="144" spans="2:8" x14ac:dyDescent="0.25">
      <c r="B144" s="41">
        <v>4870799</v>
      </c>
      <c r="C144" s="36">
        <v>4870800</v>
      </c>
      <c r="D144" s="32" t="s">
        <v>140</v>
      </c>
      <c r="E144" t="s">
        <v>140</v>
      </c>
      <c r="F144" s="33">
        <f t="shared" si="1"/>
        <v>2</v>
      </c>
      <c r="G144" s="34" t="s">
        <v>124</v>
      </c>
      <c r="H144" s="40"/>
    </row>
    <row r="145" spans="2:8" x14ac:dyDescent="0.25">
      <c r="B145" s="41">
        <v>4870802</v>
      </c>
      <c r="C145" s="36">
        <v>4870803</v>
      </c>
      <c r="D145" s="32" t="s">
        <v>140</v>
      </c>
      <c r="E145" t="s">
        <v>140</v>
      </c>
      <c r="F145" s="33">
        <f t="shared" si="1"/>
        <v>2</v>
      </c>
      <c r="G145" s="34" t="s">
        <v>124</v>
      </c>
      <c r="H145" s="40"/>
    </row>
    <row r="146" spans="2:8" x14ac:dyDescent="0.25">
      <c r="B146" s="41">
        <v>4870805</v>
      </c>
      <c r="C146" s="36">
        <v>4870806</v>
      </c>
      <c r="D146" s="32" t="s">
        <v>140</v>
      </c>
      <c r="E146" t="s">
        <v>140</v>
      </c>
      <c r="F146" s="33">
        <f t="shared" si="1"/>
        <v>2</v>
      </c>
      <c r="G146" s="34" t="s">
        <v>124</v>
      </c>
      <c r="H146" s="40"/>
    </row>
    <row r="147" spans="2:8" x14ac:dyDescent="0.25">
      <c r="B147" s="41">
        <v>4870808</v>
      </c>
      <c r="C147" s="36">
        <v>4870833</v>
      </c>
      <c r="D147" s="32" t="s">
        <v>140</v>
      </c>
      <c r="E147" t="s">
        <v>140</v>
      </c>
      <c r="F147" s="33">
        <f t="shared" si="1"/>
        <v>26</v>
      </c>
      <c r="G147" s="34" t="s">
        <v>124</v>
      </c>
      <c r="H147" s="40"/>
    </row>
    <row r="148" spans="2:8" x14ac:dyDescent="0.25">
      <c r="B148" s="41">
        <v>4870835</v>
      </c>
      <c r="C148" s="36">
        <v>4870837</v>
      </c>
      <c r="D148" s="32" t="s">
        <v>140</v>
      </c>
      <c r="E148" t="s">
        <v>140</v>
      </c>
      <c r="F148" s="33">
        <f t="shared" si="1"/>
        <v>3</v>
      </c>
      <c r="G148" s="34" t="s">
        <v>124</v>
      </c>
      <c r="H148" s="40"/>
    </row>
    <row r="149" spans="2:8" x14ac:dyDescent="0.25">
      <c r="B149" s="41">
        <v>4870839</v>
      </c>
      <c r="C149" s="36">
        <v>4870855</v>
      </c>
      <c r="D149" s="32" t="s">
        <v>140</v>
      </c>
      <c r="E149" t="s">
        <v>140</v>
      </c>
      <c r="F149" s="33">
        <f t="shared" si="1"/>
        <v>17</v>
      </c>
      <c r="G149" s="34" t="s">
        <v>124</v>
      </c>
      <c r="H149" s="40"/>
    </row>
    <row r="150" spans="2:8" x14ac:dyDescent="0.25">
      <c r="B150" s="41">
        <v>4870857</v>
      </c>
      <c r="C150" s="36">
        <v>4870868</v>
      </c>
      <c r="D150" s="32" t="s">
        <v>140</v>
      </c>
      <c r="E150" t="s">
        <v>140</v>
      </c>
      <c r="F150" s="33">
        <f t="shared" si="1"/>
        <v>12</v>
      </c>
      <c r="G150" s="34" t="s">
        <v>124</v>
      </c>
      <c r="H150" s="40"/>
    </row>
    <row r="151" spans="2:8" x14ac:dyDescent="0.25">
      <c r="B151" s="41">
        <v>4902026</v>
      </c>
      <c r="C151" s="36">
        <v>4902100</v>
      </c>
      <c r="D151" s="32" t="s">
        <v>251</v>
      </c>
      <c r="E151" t="s">
        <v>251</v>
      </c>
      <c r="F151" s="33">
        <f t="shared" si="1"/>
        <v>75</v>
      </c>
      <c r="G151" s="34" t="s">
        <v>124</v>
      </c>
      <c r="H151" s="40"/>
    </row>
    <row r="152" spans="2:8" x14ac:dyDescent="0.25">
      <c r="B152" s="41">
        <v>5430589</v>
      </c>
      <c r="C152" s="36">
        <v>5430589</v>
      </c>
      <c r="D152" s="42" t="s">
        <v>129</v>
      </c>
      <c r="F152" s="33">
        <f t="shared" ref="F152:F215" si="2">+C152-B152+1</f>
        <v>1</v>
      </c>
      <c r="G152" s="34" t="s">
        <v>124</v>
      </c>
      <c r="H152" s="40"/>
    </row>
    <row r="153" spans="2:8" x14ac:dyDescent="0.25">
      <c r="B153" s="41">
        <v>5430590</v>
      </c>
      <c r="C153" s="36">
        <v>5430590</v>
      </c>
      <c r="D153" s="42" t="s">
        <v>129</v>
      </c>
      <c r="F153" s="33">
        <f t="shared" si="2"/>
        <v>1</v>
      </c>
      <c r="G153" s="34" t="s">
        <v>124</v>
      </c>
      <c r="H153" s="40"/>
    </row>
    <row r="154" spans="2:8" x14ac:dyDescent="0.25">
      <c r="B154" s="41">
        <v>5495065</v>
      </c>
      <c r="C154" s="36">
        <v>5495065</v>
      </c>
      <c r="D154" s="42" t="s">
        <v>129</v>
      </c>
      <c r="F154" s="33">
        <f t="shared" si="2"/>
        <v>1</v>
      </c>
      <c r="G154" s="34" t="s">
        <v>124</v>
      </c>
      <c r="H154" s="40"/>
    </row>
    <row r="155" spans="2:8" x14ac:dyDescent="0.25">
      <c r="B155" s="41">
        <v>5495068</v>
      </c>
      <c r="C155" s="36">
        <v>5495068</v>
      </c>
      <c r="D155" s="42" t="s">
        <v>129</v>
      </c>
      <c r="F155" s="33">
        <f t="shared" si="2"/>
        <v>1</v>
      </c>
      <c r="G155" s="34" t="s">
        <v>124</v>
      </c>
      <c r="H155" s="40"/>
    </row>
    <row r="156" spans="2:8" x14ac:dyDescent="0.25">
      <c r="B156" s="41">
        <v>5515959</v>
      </c>
      <c r="C156" s="36">
        <v>5515959</v>
      </c>
      <c r="D156" s="42" t="s">
        <v>129</v>
      </c>
      <c r="F156" s="33">
        <f t="shared" si="2"/>
        <v>1</v>
      </c>
      <c r="G156" s="34" t="s">
        <v>124</v>
      </c>
      <c r="H156" s="40"/>
    </row>
    <row r="157" spans="2:8" x14ac:dyDescent="0.25">
      <c r="B157" s="41">
        <v>5525987</v>
      </c>
      <c r="C157" s="36">
        <v>5525988</v>
      </c>
      <c r="D157" s="42" t="s">
        <v>132</v>
      </c>
      <c r="F157" s="33">
        <f t="shared" si="2"/>
        <v>2</v>
      </c>
      <c r="G157" s="34" t="s">
        <v>124</v>
      </c>
      <c r="H157" s="40"/>
    </row>
    <row r="158" spans="2:8" x14ac:dyDescent="0.25">
      <c r="B158" s="41">
        <v>5550010</v>
      </c>
      <c r="C158" s="36">
        <v>5550010</v>
      </c>
      <c r="D158" s="42" t="s">
        <v>133</v>
      </c>
      <c r="F158" s="33">
        <f t="shared" si="2"/>
        <v>1</v>
      </c>
      <c r="G158" s="34" t="s">
        <v>124</v>
      </c>
      <c r="H158" s="40"/>
    </row>
    <row r="159" spans="2:8" x14ac:dyDescent="0.25">
      <c r="B159" s="41">
        <v>5550020</v>
      </c>
      <c r="C159" s="36">
        <v>5550021</v>
      </c>
      <c r="D159" s="42" t="s">
        <v>133</v>
      </c>
      <c r="F159" s="33">
        <f t="shared" si="2"/>
        <v>2</v>
      </c>
      <c r="G159" s="34" t="s">
        <v>124</v>
      </c>
      <c r="H159" s="40"/>
    </row>
    <row r="160" spans="2:8" x14ac:dyDescent="0.25">
      <c r="B160" s="41">
        <v>5550024</v>
      </c>
      <c r="C160" s="36">
        <v>5550024</v>
      </c>
      <c r="D160" s="42" t="s">
        <v>133</v>
      </c>
      <c r="F160" s="33">
        <f t="shared" si="2"/>
        <v>1</v>
      </c>
      <c r="G160" s="34" t="s">
        <v>124</v>
      </c>
      <c r="H160" s="40"/>
    </row>
    <row r="161" spans="2:8" x14ac:dyDescent="0.25">
      <c r="B161" s="41">
        <v>5550052</v>
      </c>
      <c r="C161" s="36">
        <v>5550053</v>
      </c>
      <c r="D161" s="42" t="s">
        <v>133</v>
      </c>
      <c r="F161" s="33">
        <f t="shared" si="2"/>
        <v>2</v>
      </c>
      <c r="G161" s="34" t="s">
        <v>124</v>
      </c>
      <c r="H161" s="40"/>
    </row>
    <row r="162" spans="2:8" x14ac:dyDescent="0.25">
      <c r="B162" s="41">
        <v>5550069</v>
      </c>
      <c r="C162" s="36">
        <v>5550069</v>
      </c>
      <c r="D162" s="42" t="s">
        <v>133</v>
      </c>
      <c r="F162" s="33">
        <f t="shared" si="2"/>
        <v>1</v>
      </c>
      <c r="G162" s="34" t="s">
        <v>124</v>
      </c>
      <c r="H162" s="40"/>
    </row>
    <row r="163" spans="2:8" x14ac:dyDescent="0.25">
      <c r="B163" s="41">
        <v>5574549</v>
      </c>
      <c r="C163" s="36">
        <v>5574549</v>
      </c>
      <c r="D163" s="42" t="s">
        <v>132</v>
      </c>
      <c r="F163" s="33">
        <f t="shared" si="2"/>
        <v>1</v>
      </c>
      <c r="G163" s="34" t="s">
        <v>124</v>
      </c>
      <c r="H163" s="40"/>
    </row>
    <row r="164" spans="2:8" x14ac:dyDescent="0.25">
      <c r="B164" s="41">
        <v>5697235</v>
      </c>
      <c r="C164" s="36">
        <v>5697235</v>
      </c>
      <c r="D164" s="32" t="s">
        <v>120</v>
      </c>
      <c r="E164" t="s">
        <v>120</v>
      </c>
      <c r="F164" s="39">
        <f t="shared" si="2"/>
        <v>1</v>
      </c>
      <c r="G164" s="34" t="s">
        <v>124</v>
      </c>
      <c r="H164" s="40"/>
    </row>
    <row r="165" spans="2:8" x14ac:dyDescent="0.25">
      <c r="B165" s="41">
        <v>5776392</v>
      </c>
      <c r="C165" s="36">
        <v>5776400</v>
      </c>
      <c r="D165" s="32" t="s">
        <v>142</v>
      </c>
      <c r="E165" t="s">
        <v>142</v>
      </c>
      <c r="F165" s="39">
        <f t="shared" si="2"/>
        <v>9</v>
      </c>
      <c r="G165" s="34" t="s">
        <v>124</v>
      </c>
      <c r="H165" s="40"/>
    </row>
    <row r="166" spans="2:8" x14ac:dyDescent="0.25">
      <c r="B166" s="41">
        <v>5885282</v>
      </c>
      <c r="C166" s="36">
        <v>5885298</v>
      </c>
      <c r="D166" s="32" t="s">
        <v>140</v>
      </c>
      <c r="E166" t="s">
        <v>140</v>
      </c>
      <c r="F166" s="33">
        <f t="shared" si="2"/>
        <v>17</v>
      </c>
      <c r="G166" s="34" t="s">
        <v>124</v>
      </c>
      <c r="H166" s="40"/>
    </row>
    <row r="167" spans="2:8" x14ac:dyDescent="0.25">
      <c r="B167" s="41">
        <v>5946968</v>
      </c>
      <c r="C167" s="36">
        <v>5946968</v>
      </c>
      <c r="D167" s="32" t="s">
        <v>131</v>
      </c>
      <c r="E167" t="s">
        <v>131</v>
      </c>
      <c r="F167" s="39">
        <f t="shared" si="2"/>
        <v>1</v>
      </c>
      <c r="G167" s="34" t="s">
        <v>124</v>
      </c>
      <c r="H167" s="40"/>
    </row>
    <row r="168" spans="2:8" x14ac:dyDescent="0.25">
      <c r="B168" s="41">
        <v>5999331</v>
      </c>
      <c r="C168" s="36">
        <v>5999332</v>
      </c>
      <c r="D168" s="32" t="s">
        <v>251</v>
      </c>
      <c r="E168" t="s">
        <v>251</v>
      </c>
      <c r="F168" s="33">
        <f t="shared" si="2"/>
        <v>2</v>
      </c>
      <c r="G168" s="34" t="s">
        <v>124</v>
      </c>
      <c r="H168" s="40"/>
    </row>
    <row r="169" spans="2:8" x14ac:dyDescent="0.25">
      <c r="B169" s="41">
        <v>5999334</v>
      </c>
      <c r="C169" s="36">
        <v>5999334</v>
      </c>
      <c r="D169" s="32" t="s">
        <v>251</v>
      </c>
      <c r="E169" t="s">
        <v>251</v>
      </c>
      <c r="F169" s="33">
        <f t="shared" si="2"/>
        <v>1</v>
      </c>
      <c r="G169" s="34" t="s">
        <v>124</v>
      </c>
      <c r="H169" s="40"/>
    </row>
    <row r="170" spans="2:8" x14ac:dyDescent="0.25">
      <c r="B170" s="41">
        <v>5999336</v>
      </c>
      <c r="C170" s="36">
        <v>5999339</v>
      </c>
      <c r="D170" s="32" t="s">
        <v>251</v>
      </c>
      <c r="E170" t="s">
        <v>251</v>
      </c>
      <c r="F170" s="33">
        <f t="shared" si="2"/>
        <v>4</v>
      </c>
      <c r="G170" s="34" t="s">
        <v>124</v>
      </c>
      <c r="H170" s="40"/>
    </row>
    <row r="171" spans="2:8" x14ac:dyDescent="0.25">
      <c r="B171" s="41">
        <v>6206441</v>
      </c>
      <c r="C171" s="36">
        <v>6206460</v>
      </c>
      <c r="D171" s="32" t="s">
        <v>251</v>
      </c>
      <c r="E171" t="s">
        <v>251</v>
      </c>
      <c r="F171" s="33">
        <f t="shared" si="2"/>
        <v>20</v>
      </c>
      <c r="G171" s="34" t="s">
        <v>124</v>
      </c>
      <c r="H171" s="40"/>
    </row>
    <row r="172" spans="2:8" x14ac:dyDescent="0.25">
      <c r="B172" s="41">
        <v>6206561</v>
      </c>
      <c r="C172" s="36">
        <v>6206580</v>
      </c>
      <c r="D172" s="32" t="s">
        <v>251</v>
      </c>
      <c r="E172" t="s">
        <v>251</v>
      </c>
      <c r="F172" s="33">
        <f t="shared" si="2"/>
        <v>20</v>
      </c>
      <c r="G172" s="34" t="s">
        <v>124</v>
      </c>
      <c r="H172" s="40"/>
    </row>
    <row r="173" spans="2:8" x14ac:dyDescent="0.25">
      <c r="B173" s="41">
        <v>6231916</v>
      </c>
      <c r="C173" s="36">
        <v>6231916</v>
      </c>
      <c r="D173" s="42" t="s">
        <v>132</v>
      </c>
      <c r="F173" s="33">
        <f t="shared" si="2"/>
        <v>1</v>
      </c>
      <c r="G173" s="34" t="s">
        <v>124</v>
      </c>
      <c r="H173" s="40"/>
    </row>
    <row r="174" spans="2:8" x14ac:dyDescent="0.25">
      <c r="B174" s="41">
        <v>6405312</v>
      </c>
      <c r="C174" s="36">
        <v>6405312</v>
      </c>
      <c r="D174" s="32" t="s">
        <v>251</v>
      </c>
      <c r="E174" t="s">
        <v>251</v>
      </c>
      <c r="F174" s="33">
        <f t="shared" si="2"/>
        <v>1</v>
      </c>
      <c r="G174" s="34" t="s">
        <v>124</v>
      </c>
      <c r="H174" s="40"/>
    </row>
    <row r="175" spans="2:8" x14ac:dyDescent="0.25">
      <c r="B175" s="41">
        <v>6405315</v>
      </c>
      <c r="C175" s="36">
        <v>6405315</v>
      </c>
      <c r="D175" s="32" t="s">
        <v>251</v>
      </c>
      <c r="E175" t="s">
        <v>251</v>
      </c>
      <c r="F175" s="33">
        <f t="shared" si="2"/>
        <v>1</v>
      </c>
      <c r="G175" s="34" t="s">
        <v>124</v>
      </c>
      <c r="H175" s="40"/>
    </row>
    <row r="176" spans="2:8" x14ac:dyDescent="0.25">
      <c r="B176" s="41">
        <v>6409031</v>
      </c>
      <c r="C176" s="36">
        <v>6409031</v>
      </c>
      <c r="D176" s="32" t="s">
        <v>251</v>
      </c>
      <c r="E176" t="s">
        <v>251</v>
      </c>
      <c r="F176" s="33">
        <f t="shared" si="2"/>
        <v>1</v>
      </c>
      <c r="G176" s="34" t="s">
        <v>124</v>
      </c>
      <c r="H176" s="40"/>
    </row>
    <row r="177" spans="2:9" x14ac:dyDescent="0.25">
      <c r="B177" s="41">
        <v>6409033</v>
      </c>
      <c r="C177" s="36">
        <v>6409033</v>
      </c>
      <c r="D177" s="32" t="s">
        <v>251</v>
      </c>
      <c r="E177" t="s">
        <v>251</v>
      </c>
      <c r="F177" s="33">
        <f t="shared" si="2"/>
        <v>1</v>
      </c>
      <c r="G177" s="34" t="s">
        <v>124</v>
      </c>
      <c r="H177" s="40"/>
    </row>
    <row r="178" spans="2:9" x14ac:dyDescent="0.25">
      <c r="B178" s="41">
        <v>6449040</v>
      </c>
      <c r="C178" s="36">
        <v>6449040</v>
      </c>
      <c r="D178" s="32" t="s">
        <v>251</v>
      </c>
      <c r="E178" t="s">
        <v>251</v>
      </c>
      <c r="F178" s="33">
        <f t="shared" si="2"/>
        <v>1</v>
      </c>
      <c r="G178" s="34" t="s">
        <v>124</v>
      </c>
      <c r="H178" s="40"/>
    </row>
    <row r="179" spans="2:9" x14ac:dyDescent="0.25">
      <c r="B179" s="41">
        <v>6734983</v>
      </c>
      <c r="C179" s="36">
        <v>6734983</v>
      </c>
      <c r="D179" s="42" t="s">
        <v>132</v>
      </c>
      <c r="F179" s="33">
        <f t="shared" si="2"/>
        <v>1</v>
      </c>
      <c r="G179" s="34" t="s">
        <v>124</v>
      </c>
      <c r="H179" s="40"/>
      <c r="I179" s="40"/>
    </row>
    <row r="180" spans="2:9" x14ac:dyDescent="0.25">
      <c r="B180" s="41">
        <v>6843610</v>
      </c>
      <c r="C180" s="36">
        <v>6843610</v>
      </c>
      <c r="D180" s="42" t="s">
        <v>114</v>
      </c>
      <c r="F180" s="33">
        <f t="shared" si="2"/>
        <v>1</v>
      </c>
      <c r="G180" s="34" t="s">
        <v>124</v>
      </c>
      <c r="H180" s="40"/>
    </row>
    <row r="181" spans="2:9" x14ac:dyDescent="0.25">
      <c r="B181" s="41">
        <v>6900548</v>
      </c>
      <c r="C181" s="36">
        <v>6900550</v>
      </c>
      <c r="D181" s="32" t="s">
        <v>123</v>
      </c>
      <c r="E181" s="42" t="s">
        <v>123</v>
      </c>
      <c r="F181" s="33">
        <f t="shared" si="2"/>
        <v>3</v>
      </c>
      <c r="G181" s="34" t="s">
        <v>124</v>
      </c>
      <c r="H181" s="40"/>
    </row>
    <row r="182" spans="2:9" x14ac:dyDescent="0.25">
      <c r="B182" s="41">
        <v>7110797</v>
      </c>
      <c r="C182" s="36">
        <v>7110797</v>
      </c>
      <c r="D182" s="42" t="s">
        <v>134</v>
      </c>
      <c r="F182" s="33">
        <f t="shared" si="2"/>
        <v>1</v>
      </c>
      <c r="G182" s="34" t="s">
        <v>124</v>
      </c>
      <c r="H182" s="40"/>
      <c r="I182" s="40"/>
    </row>
    <row r="183" spans="2:9" x14ac:dyDescent="0.25">
      <c r="B183" s="41">
        <v>7161601</v>
      </c>
      <c r="C183" s="36">
        <v>7161846</v>
      </c>
      <c r="D183" s="32" t="s">
        <v>96</v>
      </c>
      <c r="E183" t="s">
        <v>96</v>
      </c>
      <c r="F183" s="33">
        <f t="shared" si="2"/>
        <v>246</v>
      </c>
      <c r="G183" s="34" t="s">
        <v>124</v>
      </c>
      <c r="H183" s="40"/>
    </row>
    <row r="184" spans="2:9" x14ac:dyDescent="0.25">
      <c r="B184" s="41">
        <v>7161848</v>
      </c>
      <c r="C184" s="36">
        <v>7161901</v>
      </c>
      <c r="D184" s="32" t="s">
        <v>96</v>
      </c>
      <c r="E184" t="s">
        <v>96</v>
      </c>
      <c r="F184" s="33">
        <f t="shared" si="2"/>
        <v>54</v>
      </c>
      <c r="G184" s="34" t="s">
        <v>124</v>
      </c>
      <c r="H184" s="40"/>
    </row>
    <row r="185" spans="2:9" x14ac:dyDescent="0.25">
      <c r="B185" s="41">
        <v>7161903</v>
      </c>
      <c r="C185" s="36">
        <v>7161963</v>
      </c>
      <c r="D185" s="32" t="s">
        <v>96</v>
      </c>
      <c r="E185" t="s">
        <v>96</v>
      </c>
      <c r="F185" s="33">
        <f t="shared" si="2"/>
        <v>61</v>
      </c>
      <c r="G185" s="34" t="s">
        <v>124</v>
      </c>
      <c r="H185" s="40"/>
    </row>
    <row r="186" spans="2:9" x14ac:dyDescent="0.25">
      <c r="B186" s="41">
        <v>7161965</v>
      </c>
      <c r="C186" s="36">
        <v>7162583</v>
      </c>
      <c r="D186" s="32" t="s">
        <v>96</v>
      </c>
      <c r="E186" t="s">
        <v>96</v>
      </c>
      <c r="F186" s="33">
        <f t="shared" si="2"/>
        <v>619</v>
      </c>
      <c r="G186" s="34" t="s">
        <v>124</v>
      </c>
      <c r="H186" s="40"/>
    </row>
    <row r="187" spans="2:9" x14ac:dyDescent="0.25">
      <c r="B187" s="41">
        <v>7162585</v>
      </c>
      <c r="C187" s="36">
        <v>7162601</v>
      </c>
      <c r="D187" s="32" t="s">
        <v>96</v>
      </c>
      <c r="E187" t="s">
        <v>96</v>
      </c>
      <c r="F187" s="33">
        <f t="shared" si="2"/>
        <v>17</v>
      </c>
      <c r="G187" s="34" t="s">
        <v>124</v>
      </c>
      <c r="H187" s="40"/>
    </row>
    <row r="188" spans="2:9" x14ac:dyDescent="0.25">
      <c r="B188" s="41">
        <v>7162603</v>
      </c>
      <c r="C188" s="36">
        <v>7162658</v>
      </c>
      <c r="D188" s="32" t="s">
        <v>96</v>
      </c>
      <c r="E188" t="s">
        <v>96</v>
      </c>
      <c r="F188" s="33">
        <f t="shared" si="2"/>
        <v>56</v>
      </c>
      <c r="G188" s="34" t="s">
        <v>124</v>
      </c>
      <c r="H188" s="40"/>
    </row>
    <row r="189" spans="2:9" x14ac:dyDescent="0.25">
      <c r="B189" s="41">
        <v>7162661</v>
      </c>
      <c r="C189" s="36">
        <v>7162673</v>
      </c>
      <c r="D189" s="32" t="s">
        <v>96</v>
      </c>
      <c r="E189" t="s">
        <v>96</v>
      </c>
      <c r="F189" s="33">
        <f t="shared" si="2"/>
        <v>13</v>
      </c>
      <c r="G189" s="34" t="s">
        <v>124</v>
      </c>
      <c r="H189" s="40"/>
    </row>
    <row r="190" spans="2:9" x14ac:dyDescent="0.25">
      <c r="B190" s="41">
        <v>7162676</v>
      </c>
      <c r="C190" s="36">
        <v>7162677</v>
      </c>
      <c r="D190" s="32" t="s">
        <v>96</v>
      </c>
      <c r="E190" t="s">
        <v>96</v>
      </c>
      <c r="F190" s="33">
        <f t="shared" si="2"/>
        <v>2</v>
      </c>
      <c r="G190" s="34" t="s">
        <v>124</v>
      </c>
      <c r="H190" s="40"/>
    </row>
    <row r="191" spans="2:9" x14ac:dyDescent="0.25">
      <c r="B191" s="41">
        <v>7162679</v>
      </c>
      <c r="C191" s="36">
        <v>7162681</v>
      </c>
      <c r="D191" s="32" t="s">
        <v>96</v>
      </c>
      <c r="E191" t="s">
        <v>96</v>
      </c>
      <c r="F191" s="33">
        <f t="shared" si="2"/>
        <v>3</v>
      </c>
      <c r="G191" s="34" t="s">
        <v>124</v>
      </c>
      <c r="H191" s="40"/>
    </row>
    <row r="192" spans="2:9" x14ac:dyDescent="0.25">
      <c r="B192" s="41">
        <v>7162683</v>
      </c>
      <c r="C192" s="36">
        <v>7162697</v>
      </c>
      <c r="D192" s="32" t="s">
        <v>96</v>
      </c>
      <c r="E192" t="s">
        <v>96</v>
      </c>
      <c r="F192" s="33">
        <f t="shared" si="2"/>
        <v>15</v>
      </c>
      <c r="G192" s="34" t="s">
        <v>124</v>
      </c>
      <c r="H192" s="40"/>
    </row>
    <row r="193" spans="2:8" x14ac:dyDescent="0.25">
      <c r="B193" s="41">
        <v>7162699</v>
      </c>
      <c r="C193" s="36">
        <v>7162757</v>
      </c>
      <c r="D193" s="32" t="s">
        <v>96</v>
      </c>
      <c r="E193" t="s">
        <v>96</v>
      </c>
      <c r="F193" s="33">
        <f t="shared" si="2"/>
        <v>59</v>
      </c>
      <c r="G193" s="34" t="s">
        <v>124</v>
      </c>
      <c r="H193" s="40"/>
    </row>
    <row r="194" spans="2:8" x14ac:dyDescent="0.25">
      <c r="B194" s="41">
        <v>7162759</v>
      </c>
      <c r="C194" s="36">
        <v>7162764</v>
      </c>
      <c r="D194" s="32" t="s">
        <v>96</v>
      </c>
      <c r="E194" t="s">
        <v>96</v>
      </c>
      <c r="F194" s="33">
        <f t="shared" si="2"/>
        <v>6</v>
      </c>
      <c r="G194" s="34" t="s">
        <v>124</v>
      </c>
      <c r="H194" s="40"/>
    </row>
    <row r="195" spans="2:8" x14ac:dyDescent="0.25">
      <c r="B195" s="41">
        <v>7162766</v>
      </c>
      <c r="C195" s="36">
        <v>7162777</v>
      </c>
      <c r="D195" s="32" t="s">
        <v>96</v>
      </c>
      <c r="E195" t="s">
        <v>96</v>
      </c>
      <c r="F195" s="33">
        <f t="shared" si="2"/>
        <v>12</v>
      </c>
      <c r="G195" s="34" t="s">
        <v>124</v>
      </c>
      <c r="H195" s="40"/>
    </row>
    <row r="196" spans="2:8" x14ac:dyDescent="0.25">
      <c r="B196" s="41">
        <v>7322383</v>
      </c>
      <c r="C196" s="36">
        <v>7322411</v>
      </c>
      <c r="D196" s="32" t="s">
        <v>123</v>
      </c>
      <c r="E196" s="42" t="s">
        <v>123</v>
      </c>
      <c r="F196" s="33">
        <f t="shared" si="2"/>
        <v>29</v>
      </c>
      <c r="G196" s="34" t="s">
        <v>124</v>
      </c>
      <c r="H196" s="40"/>
    </row>
    <row r="197" spans="2:8" x14ac:dyDescent="0.25">
      <c r="B197" s="41">
        <v>7383097</v>
      </c>
      <c r="C197" s="36">
        <v>7383097</v>
      </c>
      <c r="D197" s="32" t="s">
        <v>140</v>
      </c>
      <c r="E197" t="s">
        <v>140</v>
      </c>
      <c r="F197" s="33">
        <f t="shared" si="2"/>
        <v>1</v>
      </c>
      <c r="G197" s="34" t="s">
        <v>124</v>
      </c>
      <c r="H197" s="40"/>
    </row>
    <row r="198" spans="2:8" x14ac:dyDescent="0.25">
      <c r="B198" s="41">
        <v>7383493</v>
      </c>
      <c r="C198" s="36">
        <v>7383530</v>
      </c>
      <c r="D198" s="32" t="s">
        <v>123</v>
      </c>
      <c r="E198" s="42" t="s">
        <v>123</v>
      </c>
      <c r="F198" s="33">
        <f t="shared" si="2"/>
        <v>38</v>
      </c>
      <c r="G198" s="34" t="s">
        <v>124</v>
      </c>
      <c r="H198" s="40"/>
    </row>
    <row r="199" spans="2:8" x14ac:dyDescent="0.25">
      <c r="B199" s="41">
        <v>7421520</v>
      </c>
      <c r="C199" s="36">
        <v>7421520</v>
      </c>
      <c r="D199" s="32" t="s">
        <v>122</v>
      </c>
      <c r="E199" t="s">
        <v>122</v>
      </c>
      <c r="F199" s="33">
        <f t="shared" si="2"/>
        <v>1</v>
      </c>
      <c r="G199" s="34"/>
      <c r="H199" s="40"/>
    </row>
    <row r="200" spans="2:8" x14ac:dyDescent="0.25">
      <c r="B200" s="41">
        <v>7452931</v>
      </c>
      <c r="C200" s="36">
        <v>7452950</v>
      </c>
      <c r="D200" s="32" t="s">
        <v>123</v>
      </c>
      <c r="E200" s="42" t="s">
        <v>123</v>
      </c>
      <c r="F200" s="33">
        <f t="shared" si="2"/>
        <v>20</v>
      </c>
      <c r="G200" s="34" t="s">
        <v>124</v>
      </c>
      <c r="H200" s="40"/>
    </row>
    <row r="201" spans="2:8" x14ac:dyDescent="0.25">
      <c r="B201" s="41">
        <v>7465839</v>
      </c>
      <c r="C201" s="36">
        <v>7465840</v>
      </c>
      <c r="D201" s="42" t="s">
        <v>106</v>
      </c>
      <c r="F201" s="33">
        <f t="shared" si="2"/>
        <v>2</v>
      </c>
      <c r="G201" s="34" t="s">
        <v>124</v>
      </c>
      <c r="H201" s="40"/>
    </row>
    <row r="202" spans="2:8" x14ac:dyDescent="0.25">
      <c r="B202" s="41">
        <v>7480531</v>
      </c>
      <c r="C202" s="36">
        <v>7480550</v>
      </c>
      <c r="D202" s="32" t="s">
        <v>123</v>
      </c>
      <c r="E202" s="42" t="s">
        <v>123</v>
      </c>
      <c r="F202" s="33">
        <f t="shared" si="2"/>
        <v>20</v>
      </c>
      <c r="G202" s="34" t="s">
        <v>124</v>
      </c>
      <c r="H202" s="40"/>
    </row>
    <row r="203" spans="2:8" x14ac:dyDescent="0.25">
      <c r="B203" s="41">
        <v>7655930</v>
      </c>
      <c r="C203" s="36">
        <v>7655930</v>
      </c>
      <c r="D203" s="32" t="s">
        <v>251</v>
      </c>
      <c r="E203" t="s">
        <v>251</v>
      </c>
      <c r="F203" s="33">
        <f t="shared" si="2"/>
        <v>1</v>
      </c>
      <c r="G203" s="34" t="s">
        <v>124</v>
      </c>
      <c r="H203" s="40"/>
    </row>
    <row r="204" spans="2:8" x14ac:dyDescent="0.25">
      <c r="B204" s="41">
        <v>7655946</v>
      </c>
      <c r="C204" s="36">
        <v>7655948</v>
      </c>
      <c r="D204" s="32" t="s">
        <v>251</v>
      </c>
      <c r="E204" t="s">
        <v>251</v>
      </c>
      <c r="F204" s="33">
        <f t="shared" si="2"/>
        <v>3</v>
      </c>
      <c r="G204" s="34" t="s">
        <v>124</v>
      </c>
      <c r="H204" s="40"/>
    </row>
    <row r="205" spans="2:8" ht="14.25" customHeight="1" x14ac:dyDescent="0.25">
      <c r="B205" s="41">
        <v>7659707</v>
      </c>
      <c r="C205" s="36">
        <v>7659707</v>
      </c>
      <c r="D205" s="42" t="s">
        <v>132</v>
      </c>
      <c r="F205" s="33">
        <f t="shared" si="2"/>
        <v>1</v>
      </c>
      <c r="G205" s="34" t="s">
        <v>124</v>
      </c>
      <c r="H205" s="40"/>
    </row>
    <row r="206" spans="2:8" x14ac:dyDescent="0.25">
      <c r="B206" s="41">
        <v>7713271</v>
      </c>
      <c r="C206" s="36">
        <v>7713272</v>
      </c>
      <c r="D206" s="42" t="s">
        <v>132</v>
      </c>
      <c r="F206" s="33">
        <f t="shared" si="2"/>
        <v>2</v>
      </c>
      <c r="G206" s="34" t="s">
        <v>124</v>
      </c>
      <c r="H206" s="40"/>
    </row>
    <row r="207" spans="2:8" x14ac:dyDescent="0.25">
      <c r="B207" s="41">
        <v>7713417</v>
      </c>
      <c r="C207" s="36">
        <v>7713419</v>
      </c>
      <c r="D207" s="32" t="s">
        <v>251</v>
      </c>
      <c r="E207" t="s">
        <v>251</v>
      </c>
      <c r="F207" s="33">
        <f t="shared" si="2"/>
        <v>3</v>
      </c>
      <c r="G207" s="34" t="s">
        <v>124</v>
      </c>
      <c r="H207" s="40"/>
    </row>
    <row r="208" spans="2:8" x14ac:dyDescent="0.25">
      <c r="B208" s="41">
        <v>7715401</v>
      </c>
      <c r="C208" s="36">
        <v>7715403</v>
      </c>
      <c r="D208" s="32" t="s">
        <v>251</v>
      </c>
      <c r="E208" t="s">
        <v>251</v>
      </c>
      <c r="F208" s="33">
        <f t="shared" si="2"/>
        <v>3</v>
      </c>
      <c r="G208" s="34" t="s">
        <v>124</v>
      </c>
      <c r="H208" s="40"/>
    </row>
    <row r="209" spans="2:8" x14ac:dyDescent="0.25">
      <c r="B209" s="41">
        <v>7715406</v>
      </c>
      <c r="C209" s="36">
        <v>7715410</v>
      </c>
      <c r="D209" s="32" t="s">
        <v>251</v>
      </c>
      <c r="E209" t="s">
        <v>251</v>
      </c>
      <c r="F209" s="33">
        <f t="shared" si="2"/>
        <v>5</v>
      </c>
      <c r="G209" s="34" t="s">
        <v>124</v>
      </c>
      <c r="H209" s="40"/>
    </row>
    <row r="210" spans="2:8" x14ac:dyDescent="0.25">
      <c r="B210" s="41">
        <v>7715421</v>
      </c>
      <c r="C210" s="36">
        <v>7715427</v>
      </c>
      <c r="D210" s="32" t="s">
        <v>251</v>
      </c>
      <c r="E210" t="s">
        <v>251</v>
      </c>
      <c r="F210" s="33">
        <f t="shared" si="2"/>
        <v>7</v>
      </c>
      <c r="G210" s="34" t="s">
        <v>124</v>
      </c>
      <c r="H210" s="40"/>
    </row>
    <row r="211" spans="2:8" x14ac:dyDescent="0.25">
      <c r="B211" s="41">
        <v>7715429</v>
      </c>
      <c r="C211" s="36">
        <v>7715431</v>
      </c>
      <c r="D211" s="32" t="s">
        <v>251</v>
      </c>
      <c r="E211" t="s">
        <v>251</v>
      </c>
      <c r="F211" s="33">
        <f t="shared" si="2"/>
        <v>3</v>
      </c>
      <c r="G211" s="34" t="s">
        <v>124</v>
      </c>
      <c r="H211" s="40"/>
    </row>
    <row r="212" spans="2:8" x14ac:dyDescent="0.25">
      <c r="B212" s="41">
        <v>7738722</v>
      </c>
      <c r="C212" s="36">
        <v>7738725</v>
      </c>
      <c r="D212" s="32" t="s">
        <v>108</v>
      </c>
      <c r="E212" t="s">
        <v>108</v>
      </c>
      <c r="F212" s="39">
        <f t="shared" si="2"/>
        <v>4</v>
      </c>
      <c r="G212" s="34" t="s">
        <v>124</v>
      </c>
      <c r="H212" s="40"/>
    </row>
    <row r="213" spans="2:8" x14ac:dyDescent="0.25">
      <c r="B213" s="41">
        <v>7756799</v>
      </c>
      <c r="C213" s="36">
        <v>7756799</v>
      </c>
      <c r="D213" s="32" t="s">
        <v>136</v>
      </c>
      <c r="E213" t="s">
        <v>136</v>
      </c>
      <c r="F213" s="33">
        <f t="shared" si="2"/>
        <v>1</v>
      </c>
      <c r="G213" s="34" t="s">
        <v>124</v>
      </c>
      <c r="H213" s="40"/>
    </row>
    <row r="214" spans="2:8" x14ac:dyDescent="0.25">
      <c r="B214" s="41">
        <v>7788876</v>
      </c>
      <c r="C214" s="36">
        <v>7788880</v>
      </c>
      <c r="D214" s="42" t="s">
        <v>129</v>
      </c>
      <c r="F214" s="33">
        <f t="shared" si="2"/>
        <v>5</v>
      </c>
      <c r="G214" s="34" t="s">
        <v>124</v>
      </c>
      <c r="H214" s="40"/>
    </row>
    <row r="215" spans="2:8" x14ac:dyDescent="0.25">
      <c r="B215" s="41">
        <v>7922431</v>
      </c>
      <c r="C215" s="36">
        <v>7922431</v>
      </c>
      <c r="D215" s="32" t="s">
        <v>251</v>
      </c>
      <c r="E215" t="s">
        <v>251</v>
      </c>
      <c r="F215" s="33">
        <f t="shared" si="2"/>
        <v>1</v>
      </c>
      <c r="G215" s="34" t="s">
        <v>124</v>
      </c>
      <c r="H215" s="40"/>
    </row>
    <row r="216" spans="2:8" x14ac:dyDescent="0.25">
      <c r="B216" s="41">
        <v>7922436</v>
      </c>
      <c r="C216" s="36">
        <v>7922436</v>
      </c>
      <c r="D216" s="32" t="s">
        <v>251</v>
      </c>
      <c r="E216" t="s">
        <v>251</v>
      </c>
      <c r="F216" s="33">
        <f t="shared" ref="F216:F271" si="3">+C216-B216+1</f>
        <v>1</v>
      </c>
      <c r="G216" s="34" t="s">
        <v>124</v>
      </c>
      <c r="H216" s="40"/>
    </row>
    <row r="217" spans="2:8" x14ac:dyDescent="0.25">
      <c r="B217" s="41">
        <v>7922440</v>
      </c>
      <c r="C217" s="36">
        <v>7922440</v>
      </c>
      <c r="D217" s="32" t="s">
        <v>251</v>
      </c>
      <c r="E217" t="s">
        <v>251</v>
      </c>
      <c r="F217" s="33">
        <f t="shared" si="3"/>
        <v>1</v>
      </c>
      <c r="G217" s="34" t="s">
        <v>124</v>
      </c>
      <c r="H217" s="40"/>
    </row>
    <row r="218" spans="2:8" x14ac:dyDescent="0.25">
      <c r="B218" s="41">
        <v>8007079</v>
      </c>
      <c r="C218" s="36">
        <v>8007079</v>
      </c>
      <c r="D218" s="42" t="s">
        <v>132</v>
      </c>
      <c r="F218" s="33">
        <f t="shared" si="3"/>
        <v>1</v>
      </c>
      <c r="G218" s="34" t="s">
        <v>124</v>
      </c>
      <c r="H218" s="40"/>
    </row>
    <row r="219" spans="2:8" x14ac:dyDescent="0.25">
      <c r="B219" s="41">
        <v>8172051</v>
      </c>
      <c r="C219" s="36">
        <v>8172080</v>
      </c>
      <c r="D219" s="32" t="s">
        <v>251</v>
      </c>
      <c r="E219" t="s">
        <v>251</v>
      </c>
      <c r="F219" s="33">
        <f t="shared" si="3"/>
        <v>30</v>
      </c>
      <c r="G219" s="34" t="s">
        <v>124</v>
      </c>
      <c r="H219" s="40"/>
    </row>
    <row r="220" spans="2:8" x14ac:dyDescent="0.25">
      <c r="B220" s="41">
        <v>8178252</v>
      </c>
      <c r="C220" s="36">
        <v>8178253</v>
      </c>
      <c r="D220" s="32" t="s">
        <v>138</v>
      </c>
      <c r="E220" t="s">
        <v>138</v>
      </c>
      <c r="F220" s="33">
        <f t="shared" si="3"/>
        <v>2</v>
      </c>
      <c r="G220" s="34" t="s">
        <v>124</v>
      </c>
      <c r="H220" s="40"/>
    </row>
    <row r="221" spans="2:8" x14ac:dyDescent="0.25">
      <c r="B221" s="41">
        <v>8226320</v>
      </c>
      <c r="C221" s="36">
        <v>8226320</v>
      </c>
      <c r="D221" s="32" t="s">
        <v>108</v>
      </c>
      <c r="E221" t="s">
        <v>108</v>
      </c>
      <c r="F221" s="39">
        <f t="shared" si="3"/>
        <v>1</v>
      </c>
      <c r="G221" s="34" t="s">
        <v>124</v>
      </c>
      <c r="H221" s="40"/>
    </row>
    <row r="222" spans="2:8" x14ac:dyDescent="0.25">
      <c r="B222" s="41">
        <v>8403002</v>
      </c>
      <c r="C222" s="36">
        <v>8403054</v>
      </c>
      <c r="D222" s="32" t="s">
        <v>138</v>
      </c>
      <c r="E222" t="s">
        <v>138</v>
      </c>
      <c r="F222" s="33">
        <f t="shared" si="3"/>
        <v>53</v>
      </c>
      <c r="G222" s="34" t="s">
        <v>124</v>
      </c>
      <c r="H222" s="40"/>
    </row>
    <row r="223" spans="2:8" x14ac:dyDescent="0.25">
      <c r="B223" s="41">
        <v>8425440</v>
      </c>
      <c r="C223" s="36">
        <v>8425491</v>
      </c>
      <c r="D223" s="32" t="s">
        <v>138</v>
      </c>
      <c r="E223" t="s">
        <v>138</v>
      </c>
      <c r="F223" s="33">
        <f t="shared" si="3"/>
        <v>52</v>
      </c>
      <c r="G223" s="34" t="s">
        <v>124</v>
      </c>
      <c r="H223" s="40"/>
    </row>
    <row r="224" spans="2:8" x14ac:dyDescent="0.25">
      <c r="B224" s="41">
        <v>8546440</v>
      </c>
      <c r="C224" s="36">
        <v>8546737</v>
      </c>
      <c r="D224" s="32" t="s">
        <v>96</v>
      </c>
      <c r="E224" t="s">
        <v>96</v>
      </c>
      <c r="F224" s="33">
        <f t="shared" si="3"/>
        <v>298</v>
      </c>
      <c r="G224" s="34" t="s">
        <v>124</v>
      </c>
      <c r="H224" s="40"/>
    </row>
    <row r="225" spans="2:8" x14ac:dyDescent="0.25">
      <c r="B225" s="41">
        <v>8579575</v>
      </c>
      <c r="C225" s="36">
        <v>8579575</v>
      </c>
      <c r="D225" s="42" t="s">
        <v>133</v>
      </c>
      <c r="E225" s="42"/>
      <c r="F225" s="33">
        <f t="shared" si="3"/>
        <v>1</v>
      </c>
      <c r="G225" s="34" t="s">
        <v>124</v>
      </c>
      <c r="H225" s="40"/>
    </row>
    <row r="226" spans="2:8" x14ac:dyDescent="0.25">
      <c r="B226" s="41">
        <v>8586042</v>
      </c>
      <c r="C226" s="36">
        <v>8586059</v>
      </c>
      <c r="D226" s="32" t="s">
        <v>138</v>
      </c>
      <c r="E226" t="s">
        <v>138</v>
      </c>
      <c r="F226" s="33">
        <f t="shared" si="3"/>
        <v>18</v>
      </c>
      <c r="G226" s="34" t="s">
        <v>124</v>
      </c>
      <c r="H226" s="40"/>
    </row>
    <row r="227" spans="2:8" x14ac:dyDescent="0.25">
      <c r="B227" s="41">
        <v>8611041</v>
      </c>
      <c r="C227" s="36">
        <v>8611041</v>
      </c>
      <c r="D227" s="32" t="s">
        <v>251</v>
      </c>
      <c r="E227" t="s">
        <v>251</v>
      </c>
      <c r="F227" s="33">
        <f t="shared" si="3"/>
        <v>1</v>
      </c>
      <c r="G227" s="34" t="s">
        <v>124</v>
      </c>
      <c r="H227" s="40"/>
    </row>
    <row r="228" spans="2:8" x14ac:dyDescent="0.25">
      <c r="B228" s="41">
        <v>8611043</v>
      </c>
      <c r="C228" s="36">
        <v>8611043</v>
      </c>
      <c r="D228" s="32" t="s">
        <v>251</v>
      </c>
      <c r="E228" t="s">
        <v>251</v>
      </c>
      <c r="F228" s="33">
        <f t="shared" si="3"/>
        <v>1</v>
      </c>
      <c r="G228" s="34" t="s">
        <v>124</v>
      </c>
      <c r="H228" s="40"/>
    </row>
    <row r="229" spans="2:8" x14ac:dyDescent="0.25">
      <c r="B229" s="41">
        <v>8611050</v>
      </c>
      <c r="C229" s="36">
        <v>8611050</v>
      </c>
      <c r="D229" s="32" t="s">
        <v>251</v>
      </c>
      <c r="E229" t="s">
        <v>251</v>
      </c>
      <c r="F229" s="33">
        <f t="shared" si="3"/>
        <v>1</v>
      </c>
      <c r="G229" s="34" t="s">
        <v>124</v>
      </c>
      <c r="H229" s="40"/>
    </row>
    <row r="230" spans="2:8" x14ac:dyDescent="0.25">
      <c r="B230" s="41">
        <v>8611063</v>
      </c>
      <c r="C230" s="36">
        <v>8611063</v>
      </c>
      <c r="D230" s="32" t="s">
        <v>251</v>
      </c>
      <c r="E230" t="s">
        <v>251</v>
      </c>
      <c r="F230" s="33">
        <f t="shared" si="3"/>
        <v>1</v>
      </c>
      <c r="G230" s="34" t="s">
        <v>124</v>
      </c>
      <c r="H230" s="40"/>
    </row>
    <row r="231" spans="2:8" x14ac:dyDescent="0.25">
      <c r="B231" s="41">
        <v>8611066</v>
      </c>
      <c r="C231" s="36">
        <v>8611066</v>
      </c>
      <c r="D231" s="32" t="s">
        <v>251</v>
      </c>
      <c r="E231" t="s">
        <v>251</v>
      </c>
      <c r="F231" s="33">
        <f t="shared" si="3"/>
        <v>1</v>
      </c>
      <c r="G231" s="34" t="s">
        <v>124</v>
      </c>
      <c r="H231" s="40"/>
    </row>
    <row r="232" spans="2:8" x14ac:dyDescent="0.25">
      <c r="B232" s="41">
        <v>8611069</v>
      </c>
      <c r="C232" s="36">
        <v>8611080</v>
      </c>
      <c r="D232" s="32" t="s">
        <v>251</v>
      </c>
      <c r="E232" t="s">
        <v>251</v>
      </c>
      <c r="F232" s="33">
        <f t="shared" si="3"/>
        <v>12</v>
      </c>
      <c r="G232" s="34" t="s">
        <v>124</v>
      </c>
      <c r="H232" s="40"/>
    </row>
    <row r="233" spans="2:8" x14ac:dyDescent="0.25">
      <c r="B233" s="41">
        <v>8611101</v>
      </c>
      <c r="C233" s="36">
        <v>8611123</v>
      </c>
      <c r="D233" s="32" t="s">
        <v>251</v>
      </c>
      <c r="E233" t="s">
        <v>251</v>
      </c>
      <c r="F233" s="33">
        <f t="shared" si="3"/>
        <v>23</v>
      </c>
      <c r="G233" s="34" t="s">
        <v>124</v>
      </c>
      <c r="H233" s="40"/>
    </row>
    <row r="234" spans="2:8" x14ac:dyDescent="0.25">
      <c r="B234" s="41">
        <v>8611141</v>
      </c>
      <c r="C234" s="36">
        <v>8611157</v>
      </c>
      <c r="D234" s="32" t="s">
        <v>251</v>
      </c>
      <c r="E234" t="s">
        <v>251</v>
      </c>
      <c r="F234" s="33">
        <f t="shared" si="3"/>
        <v>17</v>
      </c>
      <c r="G234" s="34" t="s">
        <v>124</v>
      </c>
      <c r="H234" s="40"/>
    </row>
    <row r="235" spans="2:8" x14ac:dyDescent="0.25">
      <c r="B235" s="41">
        <v>8611161</v>
      </c>
      <c r="C235" s="36">
        <v>8611161</v>
      </c>
      <c r="D235" s="32" t="s">
        <v>251</v>
      </c>
      <c r="E235" t="s">
        <v>251</v>
      </c>
      <c r="F235" s="33">
        <f t="shared" si="3"/>
        <v>1</v>
      </c>
      <c r="G235" s="34" t="s">
        <v>124</v>
      </c>
      <c r="H235" s="40"/>
    </row>
    <row r="236" spans="2:8" x14ac:dyDescent="0.25">
      <c r="B236" s="41">
        <v>8611182</v>
      </c>
      <c r="C236" s="36">
        <v>8611183</v>
      </c>
      <c r="D236" s="32" t="s">
        <v>251</v>
      </c>
      <c r="E236" t="s">
        <v>251</v>
      </c>
      <c r="F236" s="33">
        <f t="shared" si="3"/>
        <v>2</v>
      </c>
      <c r="G236" s="34" t="s">
        <v>124</v>
      </c>
      <c r="H236" s="40"/>
    </row>
    <row r="237" spans="2:8" x14ac:dyDescent="0.25">
      <c r="B237" s="41">
        <v>8611309</v>
      </c>
      <c r="C237" s="36">
        <v>8611310</v>
      </c>
      <c r="D237" s="32" t="s">
        <v>251</v>
      </c>
      <c r="E237" t="s">
        <v>251</v>
      </c>
      <c r="F237" s="33">
        <f t="shared" si="3"/>
        <v>2</v>
      </c>
      <c r="G237" s="34" t="s">
        <v>124</v>
      </c>
      <c r="H237" s="40"/>
    </row>
    <row r="238" spans="2:8" x14ac:dyDescent="0.25">
      <c r="B238" s="41">
        <v>8611312</v>
      </c>
      <c r="C238" s="36">
        <v>8611312</v>
      </c>
      <c r="D238" s="32" t="s">
        <v>251</v>
      </c>
      <c r="E238" t="s">
        <v>251</v>
      </c>
      <c r="F238" s="33">
        <f t="shared" si="3"/>
        <v>1</v>
      </c>
      <c r="G238" s="34" t="s">
        <v>124</v>
      </c>
      <c r="H238" s="40"/>
    </row>
    <row r="239" spans="2:8" x14ac:dyDescent="0.25">
      <c r="B239" s="41">
        <v>8611404</v>
      </c>
      <c r="C239" s="36">
        <v>8611404</v>
      </c>
      <c r="D239" s="32" t="s">
        <v>251</v>
      </c>
      <c r="E239" t="s">
        <v>251</v>
      </c>
      <c r="F239" s="33">
        <f t="shared" si="3"/>
        <v>1</v>
      </c>
      <c r="G239" s="34" t="s">
        <v>124</v>
      </c>
      <c r="H239" s="40"/>
    </row>
    <row r="240" spans="2:8" x14ac:dyDescent="0.25">
      <c r="B240" s="41">
        <v>8611410</v>
      </c>
      <c r="C240" s="36">
        <v>8611410</v>
      </c>
      <c r="D240" s="32" t="s">
        <v>251</v>
      </c>
      <c r="E240" t="s">
        <v>251</v>
      </c>
      <c r="F240" s="33">
        <f t="shared" si="3"/>
        <v>1</v>
      </c>
      <c r="G240" s="34" t="s">
        <v>124</v>
      </c>
      <c r="H240" s="40"/>
    </row>
    <row r="241" spans="2:8" x14ac:dyDescent="0.25">
      <c r="B241" s="41">
        <v>8611412</v>
      </c>
      <c r="C241" s="36">
        <v>8611412</v>
      </c>
      <c r="D241" s="32" t="s">
        <v>138</v>
      </c>
      <c r="E241" t="s">
        <v>138</v>
      </c>
      <c r="F241" s="33">
        <f t="shared" si="3"/>
        <v>1</v>
      </c>
      <c r="G241" s="34" t="s">
        <v>124</v>
      </c>
      <c r="H241" s="40"/>
    </row>
    <row r="242" spans="2:8" x14ac:dyDescent="0.25">
      <c r="B242" s="41">
        <v>8611412</v>
      </c>
      <c r="C242" s="36">
        <v>8611412</v>
      </c>
      <c r="D242" s="32" t="s">
        <v>251</v>
      </c>
      <c r="E242" t="s">
        <v>251</v>
      </c>
      <c r="F242" s="33">
        <f t="shared" si="3"/>
        <v>1</v>
      </c>
      <c r="G242" s="34" t="s">
        <v>124</v>
      </c>
      <c r="H242" s="40"/>
    </row>
    <row r="243" spans="2:8" x14ac:dyDescent="0.25">
      <c r="B243" s="41">
        <v>8611414</v>
      </c>
      <c r="C243" s="36">
        <v>8611417</v>
      </c>
      <c r="D243" s="32" t="s">
        <v>251</v>
      </c>
      <c r="E243" t="s">
        <v>251</v>
      </c>
      <c r="F243" s="33">
        <f t="shared" si="3"/>
        <v>4</v>
      </c>
      <c r="G243" s="34" t="s">
        <v>124</v>
      </c>
      <c r="H243" s="40"/>
    </row>
    <row r="244" spans="2:8" x14ac:dyDescent="0.25">
      <c r="B244" s="41">
        <v>8611419</v>
      </c>
      <c r="C244" s="36">
        <v>8611420</v>
      </c>
      <c r="D244" s="32" t="s">
        <v>251</v>
      </c>
      <c r="E244" t="s">
        <v>251</v>
      </c>
      <c r="F244" s="33">
        <f t="shared" si="3"/>
        <v>2</v>
      </c>
      <c r="G244" s="34" t="s">
        <v>124</v>
      </c>
      <c r="H244" s="40"/>
    </row>
    <row r="245" spans="2:8" x14ac:dyDescent="0.25">
      <c r="B245" s="41">
        <v>8611423</v>
      </c>
      <c r="C245" s="36">
        <v>8611423</v>
      </c>
      <c r="D245" s="32" t="s">
        <v>138</v>
      </c>
      <c r="E245" t="s">
        <v>138</v>
      </c>
      <c r="F245" s="33">
        <f t="shared" si="3"/>
        <v>1</v>
      </c>
      <c r="G245" s="34" t="s">
        <v>124</v>
      </c>
      <c r="H245" s="40"/>
    </row>
    <row r="246" spans="2:8" x14ac:dyDescent="0.25">
      <c r="B246" s="41">
        <v>8611423</v>
      </c>
      <c r="C246" s="36">
        <v>8611423</v>
      </c>
      <c r="D246" s="32" t="s">
        <v>251</v>
      </c>
      <c r="E246" t="s">
        <v>251</v>
      </c>
      <c r="F246" s="33">
        <f t="shared" si="3"/>
        <v>1</v>
      </c>
      <c r="G246" s="34" t="s">
        <v>124</v>
      </c>
      <c r="H246" s="40"/>
    </row>
    <row r="247" spans="2:8" x14ac:dyDescent="0.25">
      <c r="B247" s="41">
        <v>8611428</v>
      </c>
      <c r="C247" s="36">
        <v>8611428</v>
      </c>
      <c r="D247" s="32" t="s">
        <v>140</v>
      </c>
      <c r="E247" t="s">
        <v>140</v>
      </c>
      <c r="F247" s="33">
        <f t="shared" si="3"/>
        <v>1</v>
      </c>
      <c r="G247" s="34" t="s">
        <v>124</v>
      </c>
      <c r="H247" s="40"/>
    </row>
    <row r="248" spans="2:8" x14ac:dyDescent="0.25">
      <c r="B248" s="41">
        <v>8611428</v>
      </c>
      <c r="C248" s="36">
        <v>8611428</v>
      </c>
      <c r="D248" s="32" t="s">
        <v>251</v>
      </c>
      <c r="E248" t="s">
        <v>251</v>
      </c>
      <c r="F248" s="33">
        <f t="shared" si="3"/>
        <v>1</v>
      </c>
      <c r="G248" s="34" t="s">
        <v>124</v>
      </c>
      <c r="H248" s="40"/>
    </row>
    <row r="249" spans="2:8" x14ac:dyDescent="0.25">
      <c r="B249" s="41">
        <v>8611431</v>
      </c>
      <c r="C249" s="36">
        <v>8611431</v>
      </c>
      <c r="D249" s="32" t="s">
        <v>251</v>
      </c>
      <c r="E249" t="s">
        <v>251</v>
      </c>
      <c r="F249" s="33">
        <f t="shared" si="3"/>
        <v>1</v>
      </c>
      <c r="G249" s="34" t="s">
        <v>124</v>
      </c>
      <c r="H249" s="40"/>
    </row>
    <row r="250" spans="2:8" x14ac:dyDescent="0.25">
      <c r="B250" s="41">
        <v>8611436</v>
      </c>
      <c r="C250" s="36">
        <v>8611437</v>
      </c>
      <c r="D250" s="32" t="s">
        <v>251</v>
      </c>
      <c r="E250" t="s">
        <v>251</v>
      </c>
      <c r="F250" s="33">
        <f t="shared" si="3"/>
        <v>2</v>
      </c>
      <c r="G250" s="34" t="s">
        <v>124</v>
      </c>
      <c r="H250" s="40"/>
    </row>
    <row r="251" spans="2:8" x14ac:dyDescent="0.25">
      <c r="B251" s="41">
        <v>8611642</v>
      </c>
      <c r="C251" s="36">
        <v>8611642</v>
      </c>
      <c r="D251" s="32" t="s">
        <v>251</v>
      </c>
      <c r="E251" t="s">
        <v>251</v>
      </c>
      <c r="F251" s="33">
        <f t="shared" si="3"/>
        <v>1</v>
      </c>
      <c r="G251" s="34" t="s">
        <v>124</v>
      </c>
      <c r="H251" s="40"/>
    </row>
    <row r="252" spans="2:8" x14ac:dyDescent="0.25">
      <c r="B252" s="41">
        <v>8611661</v>
      </c>
      <c r="C252" s="36">
        <v>8611661</v>
      </c>
      <c r="D252" s="32" t="s">
        <v>251</v>
      </c>
      <c r="E252" t="s">
        <v>251</v>
      </c>
      <c r="F252" s="33">
        <f t="shared" si="3"/>
        <v>1</v>
      </c>
      <c r="G252" s="34" t="s">
        <v>124</v>
      </c>
      <c r="H252" s="40"/>
    </row>
    <row r="253" spans="2:8" x14ac:dyDescent="0.25">
      <c r="B253" s="41">
        <v>8611979</v>
      </c>
      <c r="C253" s="36">
        <v>8611980</v>
      </c>
      <c r="D253" s="32" t="s">
        <v>251</v>
      </c>
      <c r="E253" t="s">
        <v>251</v>
      </c>
      <c r="F253" s="33">
        <f t="shared" si="3"/>
        <v>2</v>
      </c>
      <c r="G253" s="34" t="s">
        <v>124</v>
      </c>
      <c r="H253" s="40"/>
    </row>
    <row r="254" spans="2:8" x14ac:dyDescent="0.25">
      <c r="B254" s="41">
        <v>8611989</v>
      </c>
      <c r="C254" s="36">
        <v>8611990</v>
      </c>
      <c r="D254" s="32" t="s">
        <v>251</v>
      </c>
      <c r="E254" t="s">
        <v>251</v>
      </c>
      <c r="F254" s="33">
        <f t="shared" si="3"/>
        <v>2</v>
      </c>
      <c r="G254" s="34" t="s">
        <v>124</v>
      </c>
      <c r="H254" s="40"/>
    </row>
    <row r="255" spans="2:8" x14ac:dyDescent="0.25">
      <c r="B255" s="41">
        <v>8612068</v>
      </c>
      <c r="C255" s="36">
        <v>8612070</v>
      </c>
      <c r="D255" s="32" t="s">
        <v>251</v>
      </c>
      <c r="E255" t="s">
        <v>251</v>
      </c>
      <c r="F255" s="33">
        <f t="shared" si="3"/>
        <v>3</v>
      </c>
      <c r="G255" s="34" t="s">
        <v>124</v>
      </c>
      <c r="H255" s="40"/>
    </row>
    <row r="256" spans="2:8" x14ac:dyDescent="0.25">
      <c r="B256" s="41">
        <v>8645033</v>
      </c>
      <c r="C256" s="36">
        <v>8645046</v>
      </c>
      <c r="D256" s="32" t="s">
        <v>138</v>
      </c>
      <c r="E256" t="s">
        <v>138</v>
      </c>
      <c r="F256" s="33">
        <f t="shared" si="3"/>
        <v>14</v>
      </c>
      <c r="G256" s="34" t="s">
        <v>124</v>
      </c>
      <c r="H256" s="40"/>
    </row>
    <row r="257" spans="2:8" x14ac:dyDescent="0.25">
      <c r="B257" s="41">
        <v>8739594</v>
      </c>
      <c r="C257" s="36">
        <v>8740261</v>
      </c>
      <c r="D257" s="32" t="s">
        <v>96</v>
      </c>
      <c r="E257" t="s">
        <v>96</v>
      </c>
      <c r="F257" s="33">
        <f t="shared" si="3"/>
        <v>668</v>
      </c>
      <c r="G257" s="34" t="s">
        <v>124</v>
      </c>
      <c r="H257" s="40"/>
    </row>
    <row r="258" spans="2:8" x14ac:dyDescent="0.25">
      <c r="B258" s="41">
        <v>8780012</v>
      </c>
      <c r="C258" s="36">
        <v>8780365</v>
      </c>
      <c r="D258" s="32" t="s">
        <v>96</v>
      </c>
      <c r="E258" t="s">
        <v>96</v>
      </c>
      <c r="F258" s="33">
        <f t="shared" si="3"/>
        <v>354</v>
      </c>
      <c r="G258" s="34" t="s">
        <v>124</v>
      </c>
      <c r="H258" s="40"/>
    </row>
    <row r="259" spans="2:8" x14ac:dyDescent="0.25">
      <c r="B259" s="41">
        <v>8808540</v>
      </c>
      <c r="C259" s="36">
        <v>8808850</v>
      </c>
      <c r="D259" s="32" t="s">
        <v>96</v>
      </c>
      <c r="E259" t="s">
        <v>96</v>
      </c>
      <c r="F259" s="33">
        <f t="shared" si="3"/>
        <v>311</v>
      </c>
      <c r="G259" s="34" t="s">
        <v>124</v>
      </c>
      <c r="H259" s="40"/>
    </row>
    <row r="260" spans="2:8" x14ac:dyDescent="0.25">
      <c r="B260" s="41">
        <v>8859020</v>
      </c>
      <c r="C260" s="36">
        <v>8859307</v>
      </c>
      <c r="D260" s="32" t="s">
        <v>96</v>
      </c>
      <c r="E260" t="s">
        <v>96</v>
      </c>
      <c r="F260" s="33">
        <f t="shared" si="3"/>
        <v>288</v>
      </c>
      <c r="G260" s="34" t="s">
        <v>124</v>
      </c>
      <c r="H260" s="40"/>
    </row>
    <row r="261" spans="2:8" x14ac:dyDescent="0.25">
      <c r="B261" s="41">
        <v>8859643</v>
      </c>
      <c r="C261" s="36">
        <v>8859665</v>
      </c>
      <c r="D261" s="32" t="s">
        <v>138</v>
      </c>
      <c r="E261" t="s">
        <v>138</v>
      </c>
      <c r="F261" s="33">
        <f t="shared" si="3"/>
        <v>23</v>
      </c>
      <c r="G261" s="34" t="s">
        <v>124</v>
      </c>
      <c r="H261" s="40"/>
    </row>
    <row r="262" spans="2:8" x14ac:dyDescent="0.25">
      <c r="B262" s="41">
        <v>8884467</v>
      </c>
      <c r="C262" s="36">
        <v>8884520</v>
      </c>
      <c r="D262" s="32" t="s">
        <v>131</v>
      </c>
      <c r="E262" t="s">
        <v>131</v>
      </c>
      <c r="F262" s="39">
        <f t="shared" si="3"/>
        <v>54</v>
      </c>
      <c r="G262" s="34" t="s">
        <v>124</v>
      </c>
      <c r="H262" s="40"/>
    </row>
    <row r="263" spans="2:8" x14ac:dyDescent="0.25">
      <c r="B263" s="41">
        <v>8903492</v>
      </c>
      <c r="C263" s="36">
        <v>8903576</v>
      </c>
      <c r="D263" s="32" t="s">
        <v>140</v>
      </c>
      <c r="E263" t="s">
        <v>140</v>
      </c>
      <c r="F263" s="33">
        <f t="shared" si="3"/>
        <v>85</v>
      </c>
      <c r="G263" s="34" t="s">
        <v>124</v>
      </c>
      <c r="H263" s="40"/>
    </row>
    <row r="264" spans="2:8" x14ac:dyDescent="0.25">
      <c r="B264" s="41">
        <v>8941544</v>
      </c>
      <c r="C264" s="36">
        <v>8941562</v>
      </c>
      <c r="D264" s="32" t="s">
        <v>138</v>
      </c>
      <c r="E264" t="s">
        <v>138</v>
      </c>
      <c r="F264" s="33">
        <f t="shared" si="3"/>
        <v>19</v>
      </c>
      <c r="G264" s="34" t="s">
        <v>124</v>
      </c>
      <c r="H264" s="40"/>
    </row>
    <row r="265" spans="2:8" x14ac:dyDescent="0.25">
      <c r="B265" s="41">
        <v>8955570</v>
      </c>
      <c r="C265" s="36">
        <v>8955699</v>
      </c>
      <c r="D265" s="32" t="s">
        <v>131</v>
      </c>
      <c r="E265" t="s">
        <v>131</v>
      </c>
      <c r="F265" s="39">
        <f t="shared" si="3"/>
        <v>130</v>
      </c>
      <c r="G265" s="34" t="s">
        <v>124</v>
      </c>
      <c r="H265" s="40"/>
    </row>
    <row r="266" spans="2:8" x14ac:dyDescent="0.25">
      <c r="B266" s="41">
        <v>8957041</v>
      </c>
      <c r="C266" s="36">
        <v>8957168</v>
      </c>
      <c r="D266" s="32" t="s">
        <v>131</v>
      </c>
      <c r="E266" t="s">
        <v>131</v>
      </c>
      <c r="F266" s="39">
        <f t="shared" si="3"/>
        <v>128</v>
      </c>
      <c r="G266" s="34" t="s">
        <v>124</v>
      </c>
      <c r="H266" s="40"/>
    </row>
    <row r="267" spans="2:8" x14ac:dyDescent="0.25">
      <c r="B267" s="41">
        <v>8957481</v>
      </c>
      <c r="C267" s="36">
        <v>8957520</v>
      </c>
      <c r="D267" s="32" t="s">
        <v>138</v>
      </c>
      <c r="E267" t="s">
        <v>138</v>
      </c>
      <c r="F267" s="33">
        <f t="shared" si="3"/>
        <v>40</v>
      </c>
      <c r="G267" s="34" t="s">
        <v>124</v>
      </c>
      <c r="H267" s="40"/>
    </row>
    <row r="268" spans="2:8" x14ac:dyDescent="0.25">
      <c r="B268" s="58">
        <v>8995905</v>
      </c>
      <c r="C268" s="59">
        <v>8995905</v>
      </c>
      <c r="D268" s="32" t="s">
        <v>101</v>
      </c>
      <c r="E268" t="s">
        <v>101</v>
      </c>
      <c r="F268" s="39">
        <f t="shared" si="3"/>
        <v>1</v>
      </c>
      <c r="G268" s="34" t="s">
        <v>124</v>
      </c>
      <c r="H268" s="40"/>
    </row>
    <row r="269" spans="2:8" x14ac:dyDescent="0.25">
      <c r="B269" s="41">
        <v>9003769</v>
      </c>
      <c r="C269" s="36">
        <v>9004269</v>
      </c>
      <c r="D269" s="32" t="s">
        <v>100</v>
      </c>
      <c r="E269" t="s">
        <v>100</v>
      </c>
      <c r="F269" s="39">
        <f t="shared" si="3"/>
        <v>501</v>
      </c>
      <c r="G269" s="34" t="s">
        <v>124</v>
      </c>
      <c r="H269" s="40"/>
    </row>
    <row r="270" spans="2:8" x14ac:dyDescent="0.25">
      <c r="B270" s="41">
        <v>9016410</v>
      </c>
      <c r="C270" s="36">
        <v>9016494</v>
      </c>
      <c r="D270" s="32" t="s">
        <v>120</v>
      </c>
      <c r="E270" t="s">
        <v>120</v>
      </c>
      <c r="F270" s="39">
        <f t="shared" si="3"/>
        <v>85</v>
      </c>
      <c r="G270" s="34" t="s">
        <v>124</v>
      </c>
      <c r="H270" s="40"/>
    </row>
    <row r="271" spans="2:8" x14ac:dyDescent="0.25">
      <c r="B271" s="41">
        <v>9016748</v>
      </c>
      <c r="C271" s="36">
        <v>9016899</v>
      </c>
      <c r="D271" s="32" t="s">
        <v>102</v>
      </c>
      <c r="E271" t="s">
        <v>102</v>
      </c>
      <c r="F271" s="39">
        <f t="shared" si="3"/>
        <v>152</v>
      </c>
      <c r="G271" s="34" t="s">
        <v>124</v>
      </c>
      <c r="H271" s="40"/>
    </row>
    <row r="272" spans="2:8" x14ac:dyDescent="0.25">
      <c r="B272" s="41">
        <v>9022245</v>
      </c>
      <c r="C272" s="36">
        <v>9022260</v>
      </c>
      <c r="D272" s="32" t="s">
        <v>147</v>
      </c>
      <c r="E272" t="s">
        <v>147</v>
      </c>
      <c r="F272" s="33">
        <v>56</v>
      </c>
      <c r="G272" s="34" t="s">
        <v>124</v>
      </c>
      <c r="H272" s="40"/>
    </row>
    <row r="273" spans="2:8" x14ac:dyDescent="0.25">
      <c r="B273" s="41">
        <v>9054291</v>
      </c>
      <c r="C273" s="36">
        <v>9054398</v>
      </c>
      <c r="D273" s="32" t="s">
        <v>136</v>
      </c>
      <c r="E273" t="s">
        <v>136</v>
      </c>
      <c r="F273" s="33">
        <f t="shared" ref="F273:F336" si="4">+C273-B273+1</f>
        <v>108</v>
      </c>
      <c r="G273" s="34" t="s">
        <v>124</v>
      </c>
      <c r="H273" s="40"/>
    </row>
    <row r="274" spans="2:8" x14ac:dyDescent="0.25">
      <c r="B274" s="41">
        <v>9054558</v>
      </c>
      <c r="C274" s="36">
        <v>9054862</v>
      </c>
      <c r="D274" s="32" t="s">
        <v>96</v>
      </c>
      <c r="E274" t="s">
        <v>96</v>
      </c>
      <c r="F274" s="33">
        <f t="shared" si="4"/>
        <v>305</v>
      </c>
      <c r="G274" s="34" t="s">
        <v>124</v>
      </c>
      <c r="H274" s="40"/>
    </row>
    <row r="275" spans="2:8" x14ac:dyDescent="0.25">
      <c r="B275" s="41">
        <v>9055860</v>
      </c>
      <c r="C275" s="36">
        <v>9055863</v>
      </c>
      <c r="D275" s="42" t="s">
        <v>112</v>
      </c>
      <c r="F275" s="33">
        <f t="shared" si="4"/>
        <v>4</v>
      </c>
      <c r="G275" s="34" t="s">
        <v>124</v>
      </c>
      <c r="H275" s="40"/>
    </row>
    <row r="276" spans="2:8" x14ac:dyDescent="0.25">
      <c r="B276" s="41">
        <v>9061301</v>
      </c>
      <c r="C276" s="36">
        <v>9061306</v>
      </c>
      <c r="D276" s="32" t="s">
        <v>108</v>
      </c>
      <c r="E276" t="s">
        <v>108</v>
      </c>
      <c r="F276" s="39">
        <f t="shared" si="4"/>
        <v>6</v>
      </c>
      <c r="G276" s="34" t="s">
        <v>124</v>
      </c>
      <c r="H276" s="40"/>
    </row>
    <row r="277" spans="2:8" x14ac:dyDescent="0.25">
      <c r="B277" s="41">
        <v>9071281</v>
      </c>
      <c r="C277" s="36">
        <v>9071676</v>
      </c>
      <c r="D277" s="32" t="s">
        <v>120</v>
      </c>
      <c r="E277" t="s">
        <v>120</v>
      </c>
      <c r="F277" s="39">
        <f t="shared" si="4"/>
        <v>396</v>
      </c>
      <c r="G277" s="34" t="s">
        <v>124</v>
      </c>
      <c r="H277" s="40" t="s">
        <v>202</v>
      </c>
    </row>
    <row r="278" spans="2:8" x14ac:dyDescent="0.25">
      <c r="B278" s="41">
        <v>9086665</v>
      </c>
      <c r="C278" s="36">
        <v>9087047</v>
      </c>
      <c r="D278" s="32" t="s">
        <v>102</v>
      </c>
      <c r="E278" t="s">
        <v>102</v>
      </c>
      <c r="F278" s="39">
        <f t="shared" si="4"/>
        <v>383</v>
      </c>
      <c r="G278" s="34" t="s">
        <v>124</v>
      </c>
      <c r="H278" s="40" t="s">
        <v>206</v>
      </c>
    </row>
    <row r="279" spans="2:8" x14ac:dyDescent="0.25">
      <c r="B279" s="41">
        <v>9087048</v>
      </c>
      <c r="C279" s="36">
        <v>9087185</v>
      </c>
      <c r="D279" s="32" t="s">
        <v>131</v>
      </c>
      <c r="E279" t="s">
        <v>131</v>
      </c>
      <c r="F279" s="39">
        <f t="shared" si="4"/>
        <v>138</v>
      </c>
      <c r="G279" s="34" t="s">
        <v>124</v>
      </c>
      <c r="H279" s="40"/>
    </row>
    <row r="280" spans="2:8" x14ac:dyDescent="0.25">
      <c r="B280" s="41">
        <v>9095847</v>
      </c>
      <c r="C280" s="36">
        <v>9095847</v>
      </c>
      <c r="D280" s="42" t="s">
        <v>133</v>
      </c>
      <c r="E280" s="42"/>
      <c r="F280" s="33">
        <f t="shared" si="4"/>
        <v>1</v>
      </c>
      <c r="G280" s="34" t="s">
        <v>124</v>
      </c>
      <c r="H280" s="40"/>
    </row>
    <row r="281" spans="2:8" x14ac:dyDescent="0.25">
      <c r="B281" s="41">
        <v>9100784</v>
      </c>
      <c r="C281" s="36">
        <v>9100785</v>
      </c>
      <c r="D281" s="32" t="s">
        <v>136</v>
      </c>
      <c r="E281" t="s">
        <v>136</v>
      </c>
      <c r="F281" s="33">
        <f t="shared" si="4"/>
        <v>2</v>
      </c>
      <c r="G281" s="34" t="s">
        <v>124</v>
      </c>
      <c r="H281" s="40"/>
    </row>
    <row r="282" spans="2:8" x14ac:dyDescent="0.25">
      <c r="B282" s="41">
        <v>9104803</v>
      </c>
      <c r="C282" s="36">
        <v>9104868</v>
      </c>
      <c r="D282" s="32" t="s">
        <v>122</v>
      </c>
      <c r="E282" t="s">
        <v>122</v>
      </c>
      <c r="F282" s="33">
        <f t="shared" si="4"/>
        <v>66</v>
      </c>
      <c r="G282" s="34"/>
      <c r="H282" s="40"/>
    </row>
    <row r="283" spans="2:8" x14ac:dyDescent="0.25">
      <c r="B283" s="41">
        <v>9117010</v>
      </c>
      <c r="C283" s="36">
        <v>9117220</v>
      </c>
      <c r="D283" s="32" t="s">
        <v>196</v>
      </c>
      <c r="E283" t="s">
        <v>196</v>
      </c>
      <c r="F283" s="33">
        <f t="shared" si="4"/>
        <v>211</v>
      </c>
      <c r="G283" s="34" t="s">
        <v>124</v>
      </c>
      <c r="H283" s="40"/>
    </row>
    <row r="284" spans="2:8" x14ac:dyDescent="0.25">
      <c r="B284" s="41">
        <v>9118041</v>
      </c>
      <c r="C284" s="36">
        <v>9118354</v>
      </c>
      <c r="D284" s="32" t="s">
        <v>122</v>
      </c>
      <c r="E284" t="s">
        <v>122</v>
      </c>
      <c r="F284" s="33">
        <f t="shared" si="4"/>
        <v>314</v>
      </c>
      <c r="G284" s="34"/>
      <c r="H284" s="40"/>
    </row>
    <row r="285" spans="2:8" x14ac:dyDescent="0.25">
      <c r="B285" s="41">
        <v>9119681</v>
      </c>
      <c r="C285" s="36">
        <v>9120199</v>
      </c>
      <c r="D285" s="32" t="s">
        <v>102</v>
      </c>
      <c r="E285" t="s">
        <v>102</v>
      </c>
      <c r="F285" s="39">
        <f t="shared" si="4"/>
        <v>519</v>
      </c>
      <c r="G285" s="34" t="s">
        <v>124</v>
      </c>
      <c r="H285" s="40" t="s">
        <v>236</v>
      </c>
    </row>
    <row r="286" spans="2:8" x14ac:dyDescent="0.25">
      <c r="B286" s="41">
        <v>9149851</v>
      </c>
      <c r="C286" s="36">
        <v>9149860</v>
      </c>
      <c r="D286" s="32" t="s">
        <v>127</v>
      </c>
      <c r="E286" s="42" t="s">
        <v>127</v>
      </c>
      <c r="F286" s="39">
        <f t="shared" si="4"/>
        <v>10</v>
      </c>
      <c r="G286" s="34" t="s">
        <v>124</v>
      </c>
      <c r="H286" s="40"/>
    </row>
    <row r="287" spans="2:8" x14ac:dyDescent="0.25">
      <c r="B287" s="41">
        <v>9149881</v>
      </c>
      <c r="C287" s="36">
        <v>9149922</v>
      </c>
      <c r="D287" s="32" t="s">
        <v>127</v>
      </c>
      <c r="E287" s="42" t="s">
        <v>127</v>
      </c>
      <c r="F287" s="39">
        <f t="shared" si="4"/>
        <v>42</v>
      </c>
      <c r="G287" s="34" t="s">
        <v>124</v>
      </c>
      <c r="H287" s="40"/>
    </row>
    <row r="288" spans="2:8" x14ac:dyDescent="0.25">
      <c r="B288" s="41">
        <v>9150161</v>
      </c>
      <c r="C288" s="36">
        <v>9150798</v>
      </c>
      <c r="D288" s="32" t="s">
        <v>108</v>
      </c>
      <c r="E288" t="s">
        <v>108</v>
      </c>
      <c r="F288" s="39">
        <f t="shared" si="4"/>
        <v>638</v>
      </c>
      <c r="G288" s="34" t="s">
        <v>124</v>
      </c>
      <c r="H288" s="40"/>
    </row>
    <row r="289" spans="2:8" x14ac:dyDescent="0.25">
      <c r="B289" s="41">
        <v>9150799</v>
      </c>
      <c r="C289" s="36">
        <v>9151317</v>
      </c>
      <c r="D289" s="32" t="s">
        <v>120</v>
      </c>
      <c r="E289" t="s">
        <v>120</v>
      </c>
      <c r="F289" s="39">
        <f t="shared" si="4"/>
        <v>519</v>
      </c>
      <c r="G289" s="34" t="s">
        <v>124</v>
      </c>
      <c r="H289" s="40" t="s">
        <v>237</v>
      </c>
    </row>
    <row r="290" spans="2:8" x14ac:dyDescent="0.25">
      <c r="B290" s="41">
        <v>9151499</v>
      </c>
      <c r="C290" s="36">
        <v>9151506</v>
      </c>
      <c r="D290" s="32" t="s">
        <v>148</v>
      </c>
      <c r="E290" t="s">
        <v>148</v>
      </c>
      <c r="F290" s="39">
        <f t="shared" si="4"/>
        <v>8</v>
      </c>
      <c r="G290" s="34" t="s">
        <v>124</v>
      </c>
      <c r="H290" s="40"/>
    </row>
    <row r="291" spans="2:8" x14ac:dyDescent="0.25">
      <c r="B291" s="41">
        <v>9151613</v>
      </c>
      <c r="C291" s="36">
        <v>9151634</v>
      </c>
      <c r="D291" s="32" t="s">
        <v>142</v>
      </c>
      <c r="E291" t="s">
        <v>142</v>
      </c>
      <c r="F291" s="39">
        <f t="shared" si="4"/>
        <v>22</v>
      </c>
      <c r="G291" s="34" t="s">
        <v>124</v>
      </c>
      <c r="H291" s="40"/>
    </row>
    <row r="292" spans="2:8" x14ac:dyDescent="0.25">
      <c r="B292" s="41">
        <v>9151635</v>
      </c>
      <c r="C292" s="36">
        <v>9151724</v>
      </c>
      <c r="D292" s="32" t="s">
        <v>196</v>
      </c>
      <c r="E292" t="s">
        <v>196</v>
      </c>
      <c r="F292" s="33">
        <f t="shared" si="4"/>
        <v>90</v>
      </c>
      <c r="G292" s="34" t="s">
        <v>124</v>
      </c>
      <c r="H292" s="40"/>
    </row>
    <row r="293" spans="2:8" x14ac:dyDescent="0.25">
      <c r="B293" s="41">
        <v>9160481</v>
      </c>
      <c r="C293" s="36">
        <v>9161849</v>
      </c>
      <c r="D293" s="32" t="s">
        <v>100</v>
      </c>
      <c r="E293" t="s">
        <v>100</v>
      </c>
      <c r="F293" s="39">
        <f t="shared" si="4"/>
        <v>1369</v>
      </c>
      <c r="G293" s="34" t="s">
        <v>124</v>
      </c>
      <c r="H293" s="40"/>
    </row>
    <row r="294" spans="2:8" x14ac:dyDescent="0.25">
      <c r="B294" s="41">
        <v>9176204</v>
      </c>
      <c r="C294" s="36">
        <v>9176204</v>
      </c>
      <c r="D294" s="42" t="s">
        <v>112</v>
      </c>
      <c r="F294" s="33">
        <f t="shared" si="4"/>
        <v>1</v>
      </c>
      <c r="G294" s="34" t="s">
        <v>124</v>
      </c>
      <c r="H294" s="40"/>
    </row>
    <row r="295" spans="2:8" x14ac:dyDescent="0.25">
      <c r="B295" s="41">
        <v>9176231</v>
      </c>
      <c r="C295" s="36">
        <v>9176231</v>
      </c>
      <c r="D295" s="42" t="s">
        <v>112</v>
      </c>
      <c r="F295" s="33">
        <f t="shared" si="4"/>
        <v>1</v>
      </c>
      <c r="G295" s="34" t="s">
        <v>124</v>
      </c>
      <c r="H295" s="40"/>
    </row>
    <row r="296" spans="2:8" x14ac:dyDescent="0.25">
      <c r="B296" s="41">
        <v>9176239</v>
      </c>
      <c r="C296" s="36">
        <v>9176239</v>
      </c>
      <c r="D296" s="42" t="s">
        <v>112</v>
      </c>
      <c r="F296" s="33">
        <f t="shared" si="4"/>
        <v>1</v>
      </c>
      <c r="G296" s="34" t="s">
        <v>124</v>
      </c>
      <c r="H296" s="40"/>
    </row>
    <row r="297" spans="2:8" x14ac:dyDescent="0.25">
      <c r="B297" s="41">
        <v>9176347</v>
      </c>
      <c r="C297" s="36">
        <v>9176347</v>
      </c>
      <c r="D297" s="42" t="s">
        <v>112</v>
      </c>
      <c r="F297" s="33">
        <f t="shared" si="4"/>
        <v>1</v>
      </c>
      <c r="G297" s="34" t="s">
        <v>124</v>
      </c>
      <c r="H297" s="40"/>
    </row>
    <row r="298" spans="2:8" x14ac:dyDescent="0.25">
      <c r="B298" s="41">
        <v>9176422</v>
      </c>
      <c r="C298" s="36">
        <v>9176424</v>
      </c>
      <c r="D298" s="42" t="s">
        <v>112</v>
      </c>
      <c r="F298" s="33">
        <f t="shared" si="4"/>
        <v>3</v>
      </c>
      <c r="G298" s="34" t="s">
        <v>124</v>
      </c>
      <c r="H298" s="40"/>
    </row>
    <row r="299" spans="2:8" x14ac:dyDescent="0.25">
      <c r="B299" s="41">
        <v>9176599</v>
      </c>
      <c r="C299" s="36">
        <v>9176599</v>
      </c>
      <c r="D299" s="42" t="s">
        <v>112</v>
      </c>
      <c r="F299" s="33">
        <f t="shared" si="4"/>
        <v>1</v>
      </c>
      <c r="G299" s="34" t="s">
        <v>124</v>
      </c>
      <c r="H299" s="40"/>
    </row>
    <row r="300" spans="2:8" x14ac:dyDescent="0.25">
      <c r="B300" s="41">
        <v>9176607</v>
      </c>
      <c r="C300" s="36">
        <v>9176607</v>
      </c>
      <c r="D300" s="42" t="s">
        <v>112</v>
      </c>
      <c r="F300" s="33">
        <f t="shared" si="4"/>
        <v>1</v>
      </c>
      <c r="G300" s="34" t="s">
        <v>124</v>
      </c>
      <c r="H300" s="40"/>
    </row>
    <row r="301" spans="2:8" x14ac:dyDescent="0.25">
      <c r="B301" s="41">
        <v>9176623</v>
      </c>
      <c r="C301" s="36">
        <v>9176623</v>
      </c>
      <c r="D301" s="42" t="s">
        <v>112</v>
      </c>
      <c r="F301" s="33">
        <f t="shared" si="4"/>
        <v>1</v>
      </c>
      <c r="G301" s="34" t="s">
        <v>124</v>
      </c>
      <c r="H301" s="40"/>
    </row>
    <row r="302" spans="2:8" x14ac:dyDescent="0.25">
      <c r="B302" s="41">
        <v>9176641</v>
      </c>
      <c r="C302" s="36">
        <v>9176641</v>
      </c>
      <c r="D302" s="42" t="s">
        <v>112</v>
      </c>
      <c r="F302" s="33">
        <f t="shared" si="4"/>
        <v>1</v>
      </c>
      <c r="G302" s="34" t="s">
        <v>124</v>
      </c>
      <c r="H302" s="40"/>
    </row>
    <row r="303" spans="2:8" x14ac:dyDescent="0.25">
      <c r="B303" s="41">
        <v>9176660</v>
      </c>
      <c r="C303" s="36">
        <v>9176660</v>
      </c>
      <c r="D303" s="42" t="s">
        <v>112</v>
      </c>
      <c r="F303" s="33">
        <f t="shared" si="4"/>
        <v>1</v>
      </c>
      <c r="G303" s="34" t="s">
        <v>124</v>
      </c>
      <c r="H303" s="40"/>
    </row>
    <row r="304" spans="2:8" x14ac:dyDescent="0.25">
      <c r="B304" s="41">
        <v>9176690</v>
      </c>
      <c r="C304" s="36">
        <v>9176691</v>
      </c>
      <c r="D304" s="42" t="s">
        <v>112</v>
      </c>
      <c r="F304" s="33">
        <f t="shared" si="4"/>
        <v>2</v>
      </c>
      <c r="G304" s="34" t="s">
        <v>124</v>
      </c>
      <c r="H304" s="40"/>
    </row>
    <row r="305" spans="2:8" x14ac:dyDescent="0.25">
      <c r="B305" s="41">
        <v>9176703</v>
      </c>
      <c r="C305" s="36">
        <v>9176704</v>
      </c>
      <c r="D305" s="42" t="s">
        <v>112</v>
      </c>
      <c r="F305" s="33">
        <f t="shared" si="4"/>
        <v>2</v>
      </c>
      <c r="G305" s="34" t="s">
        <v>124</v>
      </c>
      <c r="H305" s="40"/>
    </row>
    <row r="306" spans="2:8" x14ac:dyDescent="0.25">
      <c r="B306" s="41">
        <v>9176722</v>
      </c>
      <c r="C306" s="36">
        <v>9176722</v>
      </c>
      <c r="D306" s="42" t="s">
        <v>112</v>
      </c>
      <c r="F306" s="33">
        <f t="shared" si="4"/>
        <v>1</v>
      </c>
      <c r="G306" s="34" t="s">
        <v>124</v>
      </c>
      <c r="H306" s="40"/>
    </row>
    <row r="307" spans="2:8" x14ac:dyDescent="0.25">
      <c r="B307" s="41">
        <v>9176736</v>
      </c>
      <c r="C307" s="36">
        <v>9176736</v>
      </c>
      <c r="D307" s="42" t="s">
        <v>112</v>
      </c>
      <c r="F307" s="33">
        <f t="shared" si="4"/>
        <v>1</v>
      </c>
      <c r="G307" s="34" t="s">
        <v>124</v>
      </c>
      <c r="H307" s="40"/>
    </row>
    <row r="308" spans="2:8" x14ac:dyDescent="0.25">
      <c r="B308" s="41">
        <v>9176753</v>
      </c>
      <c r="C308" s="36">
        <v>9176753</v>
      </c>
      <c r="D308" s="42" t="s">
        <v>112</v>
      </c>
      <c r="F308" s="33">
        <f t="shared" si="4"/>
        <v>1</v>
      </c>
      <c r="G308" s="34" t="s">
        <v>124</v>
      </c>
      <c r="H308" s="40"/>
    </row>
    <row r="309" spans="2:8" x14ac:dyDescent="0.25">
      <c r="B309" s="41">
        <v>9176773</v>
      </c>
      <c r="C309" s="36">
        <v>9176773</v>
      </c>
      <c r="D309" s="42" t="s">
        <v>112</v>
      </c>
      <c r="F309" s="33">
        <f t="shared" si="4"/>
        <v>1</v>
      </c>
      <c r="G309" s="34" t="s">
        <v>124</v>
      </c>
      <c r="H309" s="40"/>
    </row>
    <row r="310" spans="2:8" x14ac:dyDescent="0.25">
      <c r="B310" s="41">
        <v>9176783</v>
      </c>
      <c r="C310" s="36">
        <v>9176783</v>
      </c>
      <c r="D310" s="42" t="s">
        <v>112</v>
      </c>
      <c r="F310" s="33">
        <f t="shared" si="4"/>
        <v>1</v>
      </c>
      <c r="G310" s="34" t="s">
        <v>124</v>
      </c>
      <c r="H310" s="40"/>
    </row>
    <row r="311" spans="2:8" x14ac:dyDescent="0.25">
      <c r="B311" s="41">
        <v>9176820</v>
      </c>
      <c r="C311" s="36">
        <v>9176820</v>
      </c>
      <c r="D311" s="42" t="s">
        <v>112</v>
      </c>
      <c r="F311" s="33">
        <f t="shared" si="4"/>
        <v>1</v>
      </c>
      <c r="G311" s="34" t="s">
        <v>124</v>
      </c>
      <c r="H311" s="40"/>
    </row>
    <row r="312" spans="2:8" x14ac:dyDescent="0.25">
      <c r="B312" s="41">
        <v>9176841</v>
      </c>
      <c r="C312" s="36">
        <v>9176841</v>
      </c>
      <c r="D312" s="42" t="s">
        <v>112</v>
      </c>
      <c r="F312" s="33">
        <f t="shared" si="4"/>
        <v>1</v>
      </c>
      <c r="G312" s="34" t="s">
        <v>124</v>
      </c>
      <c r="H312" s="40"/>
    </row>
    <row r="313" spans="2:8" x14ac:dyDescent="0.25">
      <c r="B313" s="41">
        <v>9176878</v>
      </c>
      <c r="C313" s="36">
        <v>9176878</v>
      </c>
      <c r="D313" s="42" t="s">
        <v>112</v>
      </c>
      <c r="F313" s="33">
        <f t="shared" si="4"/>
        <v>1</v>
      </c>
      <c r="G313" s="34" t="s">
        <v>124</v>
      </c>
      <c r="H313" s="40"/>
    </row>
    <row r="314" spans="2:8" x14ac:dyDescent="0.25">
      <c r="B314" s="41">
        <v>9176881</v>
      </c>
      <c r="C314" s="36">
        <v>9176883</v>
      </c>
      <c r="D314" s="42" t="s">
        <v>112</v>
      </c>
      <c r="F314" s="33">
        <f t="shared" si="4"/>
        <v>3</v>
      </c>
      <c r="G314" s="34" t="s">
        <v>124</v>
      </c>
      <c r="H314" s="40"/>
    </row>
    <row r="315" spans="2:8" x14ac:dyDescent="0.25">
      <c r="B315" s="41">
        <v>9176922</v>
      </c>
      <c r="C315" s="36">
        <v>9176923</v>
      </c>
      <c r="D315" s="42" t="s">
        <v>112</v>
      </c>
      <c r="F315" s="33">
        <f t="shared" si="4"/>
        <v>2</v>
      </c>
      <c r="G315" s="34" t="s">
        <v>124</v>
      </c>
      <c r="H315" s="40"/>
    </row>
    <row r="316" spans="2:8" x14ac:dyDescent="0.25">
      <c r="B316" s="41">
        <v>9176925</v>
      </c>
      <c r="C316" s="36">
        <v>9176925</v>
      </c>
      <c r="D316" s="42" t="s">
        <v>112</v>
      </c>
      <c r="F316" s="33">
        <f t="shared" si="4"/>
        <v>1</v>
      </c>
      <c r="G316" s="34" t="s">
        <v>124</v>
      </c>
      <c r="H316" s="40"/>
    </row>
    <row r="317" spans="2:8" x14ac:dyDescent="0.25">
      <c r="B317" s="41">
        <v>9176930</v>
      </c>
      <c r="C317" s="36">
        <v>9176930</v>
      </c>
      <c r="D317" s="42" t="s">
        <v>112</v>
      </c>
      <c r="F317" s="33">
        <f t="shared" si="4"/>
        <v>1</v>
      </c>
      <c r="G317" s="34" t="s">
        <v>124</v>
      </c>
      <c r="H317" s="40"/>
    </row>
    <row r="318" spans="2:8" x14ac:dyDescent="0.25">
      <c r="B318" s="41">
        <v>9176932</v>
      </c>
      <c r="C318" s="36">
        <v>9176932</v>
      </c>
      <c r="D318" s="42" t="s">
        <v>112</v>
      </c>
      <c r="F318" s="33">
        <f t="shared" si="4"/>
        <v>1</v>
      </c>
      <c r="G318" s="34" t="s">
        <v>124</v>
      </c>
      <c r="H318" s="40"/>
    </row>
    <row r="319" spans="2:8" x14ac:dyDescent="0.25">
      <c r="B319" s="41">
        <v>9176934</v>
      </c>
      <c r="C319" s="36">
        <v>9176934</v>
      </c>
      <c r="D319" s="42" t="s">
        <v>112</v>
      </c>
      <c r="F319" s="33">
        <f t="shared" si="4"/>
        <v>1</v>
      </c>
      <c r="G319" s="34" t="s">
        <v>124</v>
      </c>
      <c r="H319" s="40"/>
    </row>
    <row r="320" spans="2:8" x14ac:dyDescent="0.25">
      <c r="B320" s="41">
        <v>9176936</v>
      </c>
      <c r="C320" s="36">
        <v>9176936</v>
      </c>
      <c r="D320" s="42" t="s">
        <v>112</v>
      </c>
      <c r="F320" s="33">
        <f t="shared" si="4"/>
        <v>1</v>
      </c>
      <c r="G320" s="34" t="s">
        <v>124</v>
      </c>
      <c r="H320" s="40"/>
    </row>
    <row r="321" spans="2:8" x14ac:dyDescent="0.25">
      <c r="B321" s="41">
        <v>9176937</v>
      </c>
      <c r="C321" s="36">
        <v>9176937</v>
      </c>
      <c r="D321" s="42" t="s">
        <v>112</v>
      </c>
      <c r="F321" s="33">
        <f t="shared" si="4"/>
        <v>1</v>
      </c>
      <c r="G321" s="34" t="s">
        <v>124</v>
      </c>
      <c r="H321" s="40"/>
    </row>
    <row r="322" spans="2:8" x14ac:dyDescent="0.25">
      <c r="B322" s="41">
        <v>9176953</v>
      </c>
      <c r="C322" s="36">
        <v>9176953</v>
      </c>
      <c r="D322" s="42" t="s">
        <v>112</v>
      </c>
      <c r="F322" s="33">
        <f t="shared" si="4"/>
        <v>1</v>
      </c>
      <c r="G322" s="34" t="s">
        <v>124</v>
      </c>
      <c r="H322" s="40"/>
    </row>
    <row r="323" spans="2:8" x14ac:dyDescent="0.25">
      <c r="B323" s="41">
        <v>9176972</v>
      </c>
      <c r="C323" s="36">
        <v>9176972</v>
      </c>
      <c r="D323" s="42" t="s">
        <v>112</v>
      </c>
      <c r="F323" s="33">
        <f t="shared" si="4"/>
        <v>1</v>
      </c>
      <c r="G323" s="34" t="s">
        <v>124</v>
      </c>
      <c r="H323" s="40"/>
    </row>
    <row r="324" spans="2:8" x14ac:dyDescent="0.25">
      <c r="B324" s="41">
        <v>9176976</v>
      </c>
      <c r="C324" s="36">
        <v>9176976</v>
      </c>
      <c r="D324" s="42" t="s">
        <v>112</v>
      </c>
      <c r="F324" s="33">
        <f t="shared" si="4"/>
        <v>1</v>
      </c>
      <c r="G324" s="34" t="s">
        <v>124</v>
      </c>
      <c r="H324" s="40"/>
    </row>
    <row r="325" spans="2:8" x14ac:dyDescent="0.25">
      <c r="B325" s="41">
        <v>9176978</v>
      </c>
      <c r="C325" s="36">
        <v>9176980</v>
      </c>
      <c r="D325" s="42" t="s">
        <v>112</v>
      </c>
      <c r="F325" s="33">
        <f t="shared" si="4"/>
        <v>3</v>
      </c>
      <c r="G325" s="34" t="s">
        <v>124</v>
      </c>
      <c r="H325" s="40"/>
    </row>
    <row r="326" spans="2:8" x14ac:dyDescent="0.25">
      <c r="B326" s="41">
        <v>9176988</v>
      </c>
      <c r="C326" s="36">
        <v>9176988</v>
      </c>
      <c r="D326" s="42" t="s">
        <v>112</v>
      </c>
      <c r="F326" s="33">
        <f t="shared" si="4"/>
        <v>1</v>
      </c>
      <c r="G326" s="34" t="s">
        <v>124</v>
      </c>
      <c r="H326" s="40"/>
    </row>
    <row r="327" spans="2:8" x14ac:dyDescent="0.25">
      <c r="B327" s="41">
        <v>9176990</v>
      </c>
      <c r="C327" s="36">
        <v>9176990</v>
      </c>
      <c r="D327" s="42" t="s">
        <v>112</v>
      </c>
      <c r="F327" s="33">
        <f t="shared" si="4"/>
        <v>1</v>
      </c>
      <c r="G327" s="34" t="s">
        <v>124</v>
      </c>
      <c r="H327" s="40"/>
    </row>
    <row r="328" spans="2:8" x14ac:dyDescent="0.25">
      <c r="B328" s="41">
        <v>9176993</v>
      </c>
      <c r="C328" s="36">
        <v>9176993</v>
      </c>
      <c r="D328" s="42" t="s">
        <v>112</v>
      </c>
      <c r="F328" s="33">
        <f t="shared" si="4"/>
        <v>1</v>
      </c>
      <c r="G328" s="34" t="s">
        <v>124</v>
      </c>
      <c r="H328" s="40"/>
    </row>
    <row r="329" spans="2:8" x14ac:dyDescent="0.25">
      <c r="B329" s="41">
        <v>9177003</v>
      </c>
      <c r="C329" s="36">
        <v>9177003</v>
      </c>
      <c r="D329" s="42" t="s">
        <v>112</v>
      </c>
      <c r="F329" s="33">
        <f t="shared" si="4"/>
        <v>1</v>
      </c>
      <c r="G329" s="34" t="s">
        <v>124</v>
      </c>
      <c r="H329" s="40"/>
    </row>
    <row r="330" spans="2:8" x14ac:dyDescent="0.25">
      <c r="B330" s="41">
        <v>9177481</v>
      </c>
      <c r="C330" s="36">
        <v>9177795</v>
      </c>
      <c r="D330" s="32" t="s">
        <v>196</v>
      </c>
      <c r="E330" t="s">
        <v>196</v>
      </c>
      <c r="F330" s="33">
        <f t="shared" si="4"/>
        <v>315</v>
      </c>
      <c r="G330" s="34" t="s">
        <v>124</v>
      </c>
      <c r="H330" s="40"/>
    </row>
    <row r="331" spans="2:8" x14ac:dyDescent="0.25">
      <c r="B331" s="41">
        <v>9177796</v>
      </c>
      <c r="C331" s="36">
        <v>9177829</v>
      </c>
      <c r="D331" s="32" t="s">
        <v>131</v>
      </c>
      <c r="E331" t="s">
        <v>131</v>
      </c>
      <c r="F331" s="39">
        <f t="shared" si="4"/>
        <v>34</v>
      </c>
      <c r="G331" s="34" t="s">
        <v>124</v>
      </c>
      <c r="H331" s="40"/>
    </row>
    <row r="332" spans="2:8" x14ac:dyDescent="0.25">
      <c r="B332" s="41">
        <v>9185181</v>
      </c>
      <c r="C332" s="36">
        <v>9186851</v>
      </c>
      <c r="D332" s="32" t="s">
        <v>251</v>
      </c>
      <c r="E332" t="s">
        <v>251</v>
      </c>
      <c r="F332" s="33">
        <f t="shared" si="4"/>
        <v>1671</v>
      </c>
      <c r="G332" s="34" t="s">
        <v>124</v>
      </c>
      <c r="H332" s="40"/>
    </row>
    <row r="333" spans="2:8" x14ac:dyDescent="0.25">
      <c r="B333" s="41">
        <v>9186852</v>
      </c>
      <c r="C333" s="36">
        <v>9187255</v>
      </c>
      <c r="D333" s="32" t="s">
        <v>102</v>
      </c>
      <c r="E333" t="s">
        <v>102</v>
      </c>
      <c r="F333" s="39">
        <f t="shared" si="4"/>
        <v>404</v>
      </c>
      <c r="G333" s="34" t="s">
        <v>124</v>
      </c>
      <c r="H333" s="40" t="s">
        <v>288</v>
      </c>
    </row>
    <row r="334" spans="2:8" x14ac:dyDescent="0.25">
      <c r="B334" s="41">
        <v>9187319</v>
      </c>
      <c r="C334" s="36">
        <v>9187436</v>
      </c>
      <c r="D334" s="32" t="s">
        <v>136</v>
      </c>
      <c r="E334" t="s">
        <v>136</v>
      </c>
      <c r="F334" s="33">
        <f t="shared" si="4"/>
        <v>118</v>
      </c>
      <c r="G334" s="34" t="s">
        <v>124</v>
      </c>
      <c r="H334" s="40"/>
    </row>
    <row r="335" spans="2:8" x14ac:dyDescent="0.25">
      <c r="B335" s="41">
        <v>9198941</v>
      </c>
      <c r="C335" s="36">
        <v>9200162</v>
      </c>
      <c r="D335" s="32" t="s">
        <v>108</v>
      </c>
      <c r="E335" t="s">
        <v>108</v>
      </c>
      <c r="F335" s="39">
        <f t="shared" si="4"/>
        <v>1222</v>
      </c>
      <c r="G335" s="34" t="s">
        <v>124</v>
      </c>
      <c r="H335" s="40" t="s">
        <v>289</v>
      </c>
    </row>
    <row r="336" spans="2:8" x14ac:dyDescent="0.25">
      <c r="B336" s="36">
        <v>9200163</v>
      </c>
      <c r="C336" s="36">
        <v>9200279</v>
      </c>
      <c r="D336" s="32" t="s">
        <v>136</v>
      </c>
      <c r="E336" t="s">
        <v>136</v>
      </c>
      <c r="F336" s="33">
        <f t="shared" si="4"/>
        <v>117</v>
      </c>
      <c r="G336" s="34" t="s">
        <v>124</v>
      </c>
      <c r="H336" s="40"/>
    </row>
    <row r="337" spans="2:8" x14ac:dyDescent="0.25">
      <c r="B337" s="36">
        <v>9202603</v>
      </c>
      <c r="C337" s="36">
        <v>9202960</v>
      </c>
      <c r="D337" s="32" t="s">
        <v>122</v>
      </c>
      <c r="E337" t="s">
        <v>122</v>
      </c>
      <c r="F337" s="33">
        <f t="shared" ref="F337:F400" si="5">+C337-B337+1</f>
        <v>358</v>
      </c>
      <c r="G337" s="34"/>
      <c r="H337" s="40"/>
    </row>
    <row r="338" spans="2:8" x14ac:dyDescent="0.25">
      <c r="B338" s="36">
        <v>9212041</v>
      </c>
      <c r="C338" s="36">
        <v>9214912</v>
      </c>
      <c r="D338" s="32" t="s">
        <v>251</v>
      </c>
      <c r="E338" t="s">
        <v>251</v>
      </c>
      <c r="F338" s="33">
        <f t="shared" si="5"/>
        <v>2872</v>
      </c>
      <c r="G338" s="34" t="s">
        <v>124</v>
      </c>
      <c r="H338" s="40"/>
    </row>
    <row r="339" spans="2:8" x14ac:dyDescent="0.25">
      <c r="B339" s="36">
        <v>9219003</v>
      </c>
      <c r="C339" s="36">
        <v>9219003</v>
      </c>
      <c r="D339" s="42" t="s">
        <v>106</v>
      </c>
      <c r="F339" s="33">
        <f t="shared" si="5"/>
        <v>1</v>
      </c>
      <c r="G339" s="34" t="s">
        <v>124</v>
      </c>
      <c r="H339" s="40"/>
    </row>
    <row r="340" spans="2:8" x14ac:dyDescent="0.25">
      <c r="B340" s="36">
        <v>9222921</v>
      </c>
      <c r="C340" s="36">
        <v>9223180</v>
      </c>
      <c r="D340" s="32" t="s">
        <v>196</v>
      </c>
      <c r="E340" t="s">
        <v>196</v>
      </c>
      <c r="F340" s="33">
        <f t="shared" si="5"/>
        <v>260</v>
      </c>
      <c r="G340" s="34" t="s">
        <v>124</v>
      </c>
      <c r="H340" s="40" t="s">
        <v>290</v>
      </c>
    </row>
    <row r="341" spans="2:8" x14ac:dyDescent="0.25">
      <c r="B341" s="36">
        <v>9223181</v>
      </c>
      <c r="C341" s="36">
        <v>9223194</v>
      </c>
      <c r="D341" s="32" t="s">
        <v>109</v>
      </c>
      <c r="E341" t="s">
        <v>109</v>
      </c>
      <c r="F341" s="33">
        <f t="shared" si="5"/>
        <v>14</v>
      </c>
      <c r="G341" s="34" t="s">
        <v>124</v>
      </c>
      <c r="H341" s="40"/>
    </row>
    <row r="342" spans="2:8" x14ac:dyDescent="0.25">
      <c r="B342" s="36">
        <v>9223195</v>
      </c>
      <c r="C342" s="36">
        <v>9223215</v>
      </c>
      <c r="D342" s="32" t="s">
        <v>253</v>
      </c>
      <c r="E342" t="s">
        <v>253</v>
      </c>
      <c r="F342" s="33">
        <f t="shared" si="5"/>
        <v>21</v>
      </c>
      <c r="G342" s="34" t="s">
        <v>124</v>
      </c>
      <c r="H342" s="40"/>
    </row>
    <row r="343" spans="2:8" x14ac:dyDescent="0.25">
      <c r="B343" s="36">
        <v>9223216</v>
      </c>
      <c r="C343" s="36">
        <v>9223656</v>
      </c>
      <c r="D343" s="32" t="s">
        <v>127</v>
      </c>
      <c r="E343" t="s">
        <v>127</v>
      </c>
      <c r="F343" s="33">
        <f t="shared" si="5"/>
        <v>441</v>
      </c>
      <c r="G343" s="34" t="s">
        <v>124</v>
      </c>
      <c r="H343" s="40"/>
    </row>
    <row r="344" spans="2:8" x14ac:dyDescent="0.25">
      <c r="B344" s="36">
        <v>9223657</v>
      </c>
      <c r="C344" s="36">
        <v>9223952</v>
      </c>
      <c r="D344" s="32" t="s">
        <v>100</v>
      </c>
      <c r="E344" t="s">
        <v>100</v>
      </c>
      <c r="F344" s="33">
        <f t="shared" si="5"/>
        <v>296</v>
      </c>
      <c r="G344" s="34" t="s">
        <v>124</v>
      </c>
      <c r="H344" s="40" t="s">
        <v>263</v>
      </c>
    </row>
    <row r="345" spans="2:8" x14ac:dyDescent="0.25">
      <c r="B345" s="36">
        <v>9223953</v>
      </c>
      <c r="C345" s="36">
        <v>9224100</v>
      </c>
      <c r="D345" s="32" t="s">
        <v>142</v>
      </c>
      <c r="E345" t="s">
        <v>142</v>
      </c>
      <c r="F345" s="33">
        <f t="shared" si="5"/>
        <v>148</v>
      </c>
      <c r="G345" s="34" t="s">
        <v>124</v>
      </c>
      <c r="H345" s="40"/>
    </row>
    <row r="346" spans="2:8" x14ac:dyDescent="0.25">
      <c r="B346" s="36">
        <v>9223953</v>
      </c>
      <c r="C346" s="36">
        <v>9224100</v>
      </c>
      <c r="D346" s="32" t="s">
        <v>142</v>
      </c>
      <c r="E346" t="s">
        <v>142</v>
      </c>
      <c r="F346" s="33">
        <f t="shared" si="5"/>
        <v>148</v>
      </c>
      <c r="G346" s="34" t="s">
        <v>124</v>
      </c>
      <c r="H346" s="40" t="s">
        <v>291</v>
      </c>
    </row>
    <row r="347" spans="2:8" x14ac:dyDescent="0.25">
      <c r="B347" s="36">
        <v>9224331</v>
      </c>
      <c r="C347" s="36">
        <v>9224412</v>
      </c>
      <c r="D347" s="32" t="s">
        <v>143</v>
      </c>
      <c r="E347" s="42" t="s">
        <v>143</v>
      </c>
      <c r="F347" s="39">
        <f t="shared" si="5"/>
        <v>82</v>
      </c>
      <c r="G347" s="34" t="s">
        <v>124</v>
      </c>
      <c r="H347" s="40"/>
    </row>
    <row r="348" spans="2:8" x14ac:dyDescent="0.25">
      <c r="B348" s="36">
        <v>9227161</v>
      </c>
      <c r="C348" s="36">
        <v>9227244</v>
      </c>
      <c r="D348" s="32" t="s">
        <v>131</v>
      </c>
      <c r="E348" t="s">
        <v>131</v>
      </c>
      <c r="F348" s="39">
        <f t="shared" si="5"/>
        <v>84</v>
      </c>
      <c r="G348" s="34" t="s">
        <v>124</v>
      </c>
      <c r="H348" s="40"/>
    </row>
    <row r="349" spans="2:8" x14ac:dyDescent="0.25">
      <c r="B349" s="36">
        <v>9234801</v>
      </c>
      <c r="C349" s="36">
        <v>9235257</v>
      </c>
      <c r="D349" s="32" t="s">
        <v>102</v>
      </c>
      <c r="E349" t="s">
        <v>102</v>
      </c>
      <c r="F349" s="39">
        <f t="shared" si="5"/>
        <v>457</v>
      </c>
      <c r="G349" s="34" t="s">
        <v>124</v>
      </c>
      <c r="H349" s="40" t="s">
        <v>266</v>
      </c>
    </row>
    <row r="350" spans="2:8" x14ac:dyDescent="0.25">
      <c r="B350" s="36">
        <v>9235402</v>
      </c>
      <c r="C350" s="36">
        <v>9235424</v>
      </c>
      <c r="D350" s="32" t="s">
        <v>139</v>
      </c>
      <c r="E350" t="s">
        <v>139</v>
      </c>
      <c r="F350" s="33">
        <f t="shared" si="5"/>
        <v>23</v>
      </c>
      <c r="G350" s="34" t="s">
        <v>124</v>
      </c>
      <c r="H350" s="40"/>
    </row>
    <row r="351" spans="2:8" x14ac:dyDescent="0.25">
      <c r="B351" s="36">
        <v>9237857</v>
      </c>
      <c r="C351" s="36">
        <v>9237864</v>
      </c>
      <c r="D351" s="32" t="s">
        <v>145</v>
      </c>
      <c r="E351" t="s">
        <v>145</v>
      </c>
      <c r="F351" s="33">
        <f t="shared" si="5"/>
        <v>8</v>
      </c>
      <c r="G351" s="34" t="s">
        <v>124</v>
      </c>
      <c r="H351" s="40"/>
    </row>
    <row r="352" spans="2:8" x14ac:dyDescent="0.25">
      <c r="B352" s="41">
        <v>9239081</v>
      </c>
      <c r="C352" s="36">
        <v>9239182</v>
      </c>
      <c r="D352" s="32" t="s">
        <v>148</v>
      </c>
      <c r="E352" t="s">
        <v>148</v>
      </c>
      <c r="F352" s="39">
        <f t="shared" si="5"/>
        <v>102</v>
      </c>
      <c r="G352" s="34" t="s">
        <v>124</v>
      </c>
      <c r="H352" s="40"/>
    </row>
    <row r="353" spans="2:8" x14ac:dyDescent="0.25">
      <c r="B353" s="41">
        <v>9239197</v>
      </c>
      <c r="C353" s="36">
        <v>9239416</v>
      </c>
      <c r="D353" s="32" t="s">
        <v>148</v>
      </c>
      <c r="E353" t="s">
        <v>148</v>
      </c>
      <c r="F353" s="39">
        <f t="shared" si="5"/>
        <v>220</v>
      </c>
      <c r="G353" s="34" t="s">
        <v>124</v>
      </c>
      <c r="H353" s="40"/>
    </row>
    <row r="354" spans="2:8" x14ac:dyDescent="0.25">
      <c r="B354" s="41">
        <v>9255065</v>
      </c>
      <c r="C354" s="36">
        <v>9255280</v>
      </c>
      <c r="D354" s="42" t="s">
        <v>125</v>
      </c>
      <c r="F354" s="33">
        <f t="shared" si="5"/>
        <v>216</v>
      </c>
      <c r="G354" s="34" t="s">
        <v>124</v>
      </c>
      <c r="H354" s="40"/>
    </row>
    <row r="355" spans="2:8" x14ac:dyDescent="0.25">
      <c r="B355" s="41">
        <v>9256198</v>
      </c>
      <c r="C355" s="36">
        <v>9256320</v>
      </c>
      <c r="D355" s="42" t="s">
        <v>112</v>
      </c>
      <c r="F355" s="33">
        <f t="shared" si="5"/>
        <v>123</v>
      </c>
      <c r="G355" s="34" t="s">
        <v>124</v>
      </c>
      <c r="H355" s="40"/>
    </row>
    <row r="356" spans="2:8" x14ac:dyDescent="0.25">
      <c r="B356" s="41">
        <v>9262192</v>
      </c>
      <c r="C356" s="36">
        <v>9262720</v>
      </c>
      <c r="D356" s="42" t="s">
        <v>137</v>
      </c>
      <c r="F356" s="33">
        <f t="shared" si="5"/>
        <v>529</v>
      </c>
      <c r="G356" s="34" t="s">
        <v>124</v>
      </c>
      <c r="H356" s="40"/>
    </row>
    <row r="357" spans="2:8" x14ac:dyDescent="0.25">
      <c r="B357" s="41">
        <v>9264721</v>
      </c>
      <c r="C357" s="36">
        <v>9264936</v>
      </c>
      <c r="D357" s="32" t="s">
        <v>196</v>
      </c>
      <c r="E357" t="s">
        <v>196</v>
      </c>
      <c r="F357" s="33">
        <f t="shared" si="5"/>
        <v>216</v>
      </c>
      <c r="G357" s="34" t="s">
        <v>124</v>
      </c>
      <c r="H357" s="40" t="s">
        <v>292</v>
      </c>
    </row>
    <row r="358" spans="2:8" x14ac:dyDescent="0.25">
      <c r="B358" s="41">
        <v>9265057</v>
      </c>
      <c r="C358" s="36">
        <v>9265163</v>
      </c>
      <c r="D358" s="32" t="s">
        <v>136</v>
      </c>
      <c r="E358" t="s">
        <v>136</v>
      </c>
      <c r="F358" s="33">
        <f t="shared" si="5"/>
        <v>107</v>
      </c>
      <c r="G358" s="34" t="s">
        <v>124</v>
      </c>
      <c r="H358" s="40" t="s">
        <v>293</v>
      </c>
    </row>
    <row r="359" spans="2:8" x14ac:dyDescent="0.25">
      <c r="B359" s="41">
        <v>9265351</v>
      </c>
      <c r="C359" s="36">
        <v>9265430</v>
      </c>
      <c r="D359" s="32" t="s">
        <v>143</v>
      </c>
      <c r="E359" s="42" t="s">
        <v>143</v>
      </c>
      <c r="F359" s="39">
        <f t="shared" si="5"/>
        <v>80</v>
      </c>
      <c r="G359" s="34" t="s">
        <v>124</v>
      </c>
      <c r="H359" s="40"/>
    </row>
    <row r="360" spans="2:8" x14ac:dyDescent="0.25">
      <c r="B360" s="41">
        <v>9267041</v>
      </c>
      <c r="C360" s="36">
        <v>9269860</v>
      </c>
      <c r="D360" s="32" t="s">
        <v>251</v>
      </c>
      <c r="E360" t="s">
        <v>251</v>
      </c>
      <c r="F360" s="33">
        <f t="shared" si="5"/>
        <v>2820</v>
      </c>
      <c r="G360" s="34" t="s">
        <v>124</v>
      </c>
      <c r="H360" s="40" t="s">
        <v>294</v>
      </c>
    </row>
    <row r="361" spans="2:8" x14ac:dyDescent="0.25">
      <c r="B361" s="41">
        <v>9269861</v>
      </c>
      <c r="C361" s="36">
        <v>9270003</v>
      </c>
      <c r="D361" s="32" t="s">
        <v>142</v>
      </c>
      <c r="E361" t="s">
        <v>142</v>
      </c>
      <c r="F361" s="33">
        <f t="shared" si="5"/>
        <v>143</v>
      </c>
      <c r="G361" s="34" t="s">
        <v>124</v>
      </c>
      <c r="H361" s="40" t="s">
        <v>295</v>
      </c>
    </row>
    <row r="362" spans="2:8" x14ac:dyDescent="0.25">
      <c r="B362" s="41">
        <v>9274681</v>
      </c>
      <c r="C362" s="36">
        <v>9275441</v>
      </c>
      <c r="D362" s="32" t="s">
        <v>130</v>
      </c>
      <c r="E362" t="s">
        <v>130</v>
      </c>
      <c r="F362" s="39">
        <f t="shared" si="5"/>
        <v>761</v>
      </c>
      <c r="G362" s="34" t="s">
        <v>124</v>
      </c>
      <c r="H362" s="40"/>
    </row>
    <row r="363" spans="2:8" x14ac:dyDescent="0.25">
      <c r="B363" s="41">
        <v>9277961</v>
      </c>
      <c r="C363" s="36">
        <v>9279617</v>
      </c>
      <c r="D363" s="32" t="s">
        <v>108</v>
      </c>
      <c r="E363" t="s">
        <v>108</v>
      </c>
      <c r="F363" s="39">
        <f t="shared" si="5"/>
        <v>1657</v>
      </c>
      <c r="G363" s="34" t="s">
        <v>124</v>
      </c>
      <c r="H363" s="40" t="s">
        <v>296</v>
      </c>
    </row>
    <row r="364" spans="2:8" x14ac:dyDescent="0.25">
      <c r="B364" s="41">
        <v>9279618</v>
      </c>
      <c r="C364" s="36">
        <v>9281087</v>
      </c>
      <c r="D364" s="32" t="s">
        <v>120</v>
      </c>
      <c r="E364" t="s">
        <v>120</v>
      </c>
      <c r="F364" s="39">
        <f t="shared" si="5"/>
        <v>1470</v>
      </c>
      <c r="G364" s="34" t="s">
        <v>124</v>
      </c>
      <c r="H364" s="40" t="s">
        <v>297</v>
      </c>
    </row>
    <row r="365" spans="2:8" x14ac:dyDescent="0.25">
      <c r="B365" s="41">
        <v>9281319</v>
      </c>
      <c r="C365" s="36">
        <v>9282925</v>
      </c>
      <c r="D365" s="32" t="s">
        <v>130</v>
      </c>
      <c r="E365" t="s">
        <v>130</v>
      </c>
      <c r="F365" s="39">
        <f t="shared" si="5"/>
        <v>1607</v>
      </c>
      <c r="G365" s="34" t="s">
        <v>124</v>
      </c>
      <c r="H365" s="40" t="s">
        <v>298</v>
      </c>
    </row>
    <row r="366" spans="2:8" x14ac:dyDescent="0.25">
      <c r="B366" s="41">
        <v>9283878</v>
      </c>
      <c r="C366" s="36">
        <v>9284560</v>
      </c>
      <c r="D366" s="42" t="s">
        <v>128</v>
      </c>
      <c r="F366" s="33">
        <f t="shared" si="5"/>
        <v>683</v>
      </c>
      <c r="G366" s="34" t="s">
        <v>124</v>
      </c>
      <c r="H366" s="40"/>
    </row>
    <row r="367" spans="2:8" x14ac:dyDescent="0.25">
      <c r="B367" s="41">
        <v>9286127</v>
      </c>
      <c r="C367" s="36">
        <v>9286600</v>
      </c>
      <c r="D367" s="42" t="s">
        <v>104</v>
      </c>
      <c r="F367" s="33">
        <f t="shared" si="5"/>
        <v>474</v>
      </c>
      <c r="G367" s="34" t="s">
        <v>124</v>
      </c>
      <c r="H367" s="40"/>
    </row>
    <row r="368" spans="2:8" x14ac:dyDescent="0.25">
      <c r="B368" s="41">
        <v>9286815</v>
      </c>
      <c r="C368" s="36">
        <v>9287600</v>
      </c>
      <c r="D368" s="42" t="s">
        <v>118</v>
      </c>
      <c r="F368" s="33">
        <f t="shared" si="5"/>
        <v>786</v>
      </c>
      <c r="G368" s="34" t="s">
        <v>124</v>
      </c>
      <c r="H368" s="40"/>
    </row>
    <row r="369" spans="2:8" x14ac:dyDescent="0.25">
      <c r="B369" s="41">
        <v>9287601</v>
      </c>
      <c r="C369" s="36">
        <v>9288014</v>
      </c>
      <c r="D369" s="32" t="s">
        <v>102</v>
      </c>
      <c r="E369" t="s">
        <v>102</v>
      </c>
      <c r="F369" s="39">
        <f t="shared" si="5"/>
        <v>414</v>
      </c>
      <c r="G369" s="34" t="s">
        <v>124</v>
      </c>
      <c r="H369" s="40" t="s">
        <v>299</v>
      </c>
    </row>
    <row r="370" spans="2:8" x14ac:dyDescent="0.25">
      <c r="B370" s="41">
        <v>9288074</v>
      </c>
      <c r="C370" s="36">
        <v>9288410</v>
      </c>
      <c r="D370" s="32" t="s">
        <v>122</v>
      </c>
      <c r="E370" t="s">
        <v>122</v>
      </c>
      <c r="F370" s="33">
        <f t="shared" si="5"/>
        <v>337</v>
      </c>
      <c r="G370" s="34" t="s">
        <v>124</v>
      </c>
      <c r="H370" s="40" t="s">
        <v>300</v>
      </c>
    </row>
    <row r="371" spans="2:8" x14ac:dyDescent="0.25">
      <c r="B371" s="41">
        <v>9288411</v>
      </c>
      <c r="C371" s="36">
        <v>9288596</v>
      </c>
      <c r="D371" s="32" t="s">
        <v>139</v>
      </c>
      <c r="E371" t="s">
        <v>139</v>
      </c>
      <c r="F371" s="33">
        <f t="shared" si="5"/>
        <v>186</v>
      </c>
      <c r="G371" s="34" t="s">
        <v>124</v>
      </c>
      <c r="H371" s="40"/>
    </row>
    <row r="372" spans="2:8" x14ac:dyDescent="0.25">
      <c r="B372" s="41">
        <v>9288638</v>
      </c>
      <c r="C372" s="36">
        <v>9288767</v>
      </c>
      <c r="D372" s="32" t="s">
        <v>144</v>
      </c>
      <c r="E372" t="s">
        <v>144</v>
      </c>
      <c r="F372" s="39">
        <f t="shared" si="5"/>
        <v>130</v>
      </c>
      <c r="G372" s="34" t="s">
        <v>124</v>
      </c>
      <c r="H372" s="40"/>
    </row>
    <row r="373" spans="2:8" x14ac:dyDescent="0.25">
      <c r="B373" s="41">
        <v>9293028</v>
      </c>
      <c r="C373" s="36">
        <v>9293303</v>
      </c>
      <c r="D373" s="32" t="s">
        <v>140</v>
      </c>
      <c r="E373" t="s">
        <v>140</v>
      </c>
      <c r="F373" s="33">
        <f t="shared" si="5"/>
        <v>276</v>
      </c>
      <c r="G373" s="34" t="s">
        <v>124</v>
      </c>
      <c r="H373" s="40" t="s">
        <v>301</v>
      </c>
    </row>
    <row r="374" spans="2:8" x14ac:dyDescent="0.25">
      <c r="B374" s="41">
        <v>9295803</v>
      </c>
      <c r="C374" s="36">
        <v>9296960</v>
      </c>
      <c r="D374" s="42" t="s">
        <v>116</v>
      </c>
      <c r="F374" s="33">
        <f t="shared" si="5"/>
        <v>1158</v>
      </c>
      <c r="G374" s="34" t="s">
        <v>124</v>
      </c>
      <c r="H374" s="40"/>
    </row>
    <row r="375" spans="2:8" ht="16.5" customHeight="1" x14ac:dyDescent="0.25">
      <c r="B375" s="41">
        <v>9296961</v>
      </c>
      <c r="C375" s="36">
        <v>9298668</v>
      </c>
      <c r="D375" s="32" t="s">
        <v>96</v>
      </c>
      <c r="E375" t="s">
        <v>96</v>
      </c>
      <c r="F375" s="33">
        <f t="shared" si="5"/>
        <v>1708</v>
      </c>
      <c r="G375" s="34" t="s">
        <v>124</v>
      </c>
      <c r="H375" s="40" t="s">
        <v>302</v>
      </c>
    </row>
    <row r="376" spans="2:8" x14ac:dyDescent="0.25">
      <c r="B376" s="41">
        <v>9298686</v>
      </c>
      <c r="C376" s="36">
        <v>9299880</v>
      </c>
      <c r="D376" s="42" t="s">
        <v>132</v>
      </c>
      <c r="F376" s="33">
        <f t="shared" si="5"/>
        <v>1195</v>
      </c>
      <c r="G376" s="34" t="s">
        <v>124</v>
      </c>
      <c r="H376" s="40"/>
    </row>
    <row r="377" spans="2:8" x14ac:dyDescent="0.25">
      <c r="B377" s="41">
        <v>9299925</v>
      </c>
      <c r="C377" s="36">
        <v>9300294</v>
      </c>
      <c r="D377" s="32" t="s">
        <v>96</v>
      </c>
      <c r="E377" t="s">
        <v>96</v>
      </c>
      <c r="F377" s="33">
        <f t="shared" si="5"/>
        <v>370</v>
      </c>
      <c r="G377" s="34" t="s">
        <v>124</v>
      </c>
      <c r="H377" s="40" t="s">
        <v>302</v>
      </c>
    </row>
    <row r="378" spans="2:8" x14ac:dyDescent="0.25">
      <c r="B378" s="41">
        <v>9302435</v>
      </c>
      <c r="C378" s="36">
        <v>9302960</v>
      </c>
      <c r="D378" s="42" t="s">
        <v>129</v>
      </c>
      <c r="F378" s="33">
        <f t="shared" si="5"/>
        <v>526</v>
      </c>
      <c r="G378" s="34" t="s">
        <v>124</v>
      </c>
      <c r="H378" s="40"/>
    </row>
    <row r="379" spans="2:8" x14ac:dyDescent="0.25">
      <c r="B379" s="41">
        <v>9304791</v>
      </c>
      <c r="C379" s="36">
        <v>9305800</v>
      </c>
      <c r="D379" s="42" t="s">
        <v>133</v>
      </c>
      <c r="F379" s="33">
        <f t="shared" si="5"/>
        <v>1010</v>
      </c>
      <c r="G379" s="34" t="s">
        <v>124</v>
      </c>
      <c r="H379" s="40"/>
    </row>
    <row r="380" spans="2:8" x14ac:dyDescent="0.25">
      <c r="B380" s="41">
        <v>9305953</v>
      </c>
      <c r="C380" s="36">
        <v>9307000</v>
      </c>
      <c r="D380" s="42" t="s">
        <v>134</v>
      </c>
      <c r="F380" s="33">
        <f t="shared" si="5"/>
        <v>1048</v>
      </c>
      <c r="G380" s="34" t="s">
        <v>124</v>
      </c>
      <c r="H380" s="40"/>
    </row>
    <row r="381" spans="2:8" x14ac:dyDescent="0.25">
      <c r="B381" s="41">
        <v>9307001</v>
      </c>
      <c r="C381" s="36">
        <v>9308400</v>
      </c>
      <c r="D381" s="32" t="s">
        <v>130</v>
      </c>
      <c r="E381" t="s">
        <v>130</v>
      </c>
      <c r="F381" s="39">
        <f t="shared" si="5"/>
        <v>1400</v>
      </c>
      <c r="G381" s="34" t="s">
        <v>124</v>
      </c>
      <c r="H381" s="40" t="s">
        <v>303</v>
      </c>
    </row>
    <row r="382" spans="2:8" x14ac:dyDescent="0.25">
      <c r="B382" s="41">
        <v>9308401</v>
      </c>
      <c r="C382" s="36">
        <v>9309373</v>
      </c>
      <c r="D382" s="32" t="s">
        <v>108</v>
      </c>
      <c r="E382" t="s">
        <v>108</v>
      </c>
      <c r="F382" s="39">
        <f t="shared" si="5"/>
        <v>973</v>
      </c>
      <c r="G382" s="34" t="s">
        <v>124</v>
      </c>
      <c r="H382" s="40" t="s">
        <v>303</v>
      </c>
    </row>
    <row r="383" spans="2:8" x14ac:dyDescent="0.25">
      <c r="B383" s="41">
        <v>9309374</v>
      </c>
      <c r="C383" s="36">
        <v>9309690</v>
      </c>
      <c r="D383" s="32" t="s">
        <v>122</v>
      </c>
      <c r="E383" t="s">
        <v>122</v>
      </c>
      <c r="F383" s="33">
        <f t="shared" si="5"/>
        <v>317</v>
      </c>
      <c r="G383" s="34" t="s">
        <v>124</v>
      </c>
      <c r="H383" s="40" t="s">
        <v>304</v>
      </c>
    </row>
    <row r="384" spans="2:8" x14ac:dyDescent="0.25">
      <c r="B384" s="41">
        <v>9309691</v>
      </c>
      <c r="C384" s="36">
        <v>9309819</v>
      </c>
      <c r="D384" s="32" t="s">
        <v>136</v>
      </c>
      <c r="E384" t="s">
        <v>136</v>
      </c>
      <c r="F384" s="33">
        <f t="shared" si="5"/>
        <v>129</v>
      </c>
      <c r="G384" s="34" t="s">
        <v>124</v>
      </c>
      <c r="H384" s="40" t="s">
        <v>305</v>
      </c>
    </row>
    <row r="385" spans="2:8" x14ac:dyDescent="0.25">
      <c r="B385" s="41">
        <v>9313425</v>
      </c>
      <c r="C385" s="36">
        <v>9314400</v>
      </c>
      <c r="D385" s="42" t="s">
        <v>106</v>
      </c>
      <c r="F385" s="33">
        <f t="shared" si="5"/>
        <v>976</v>
      </c>
      <c r="G385" s="34" t="s">
        <v>124</v>
      </c>
      <c r="H385" s="40"/>
    </row>
    <row r="386" spans="2:8" x14ac:dyDescent="0.25">
      <c r="B386" s="41">
        <v>9314468</v>
      </c>
      <c r="C386" s="36">
        <v>9315600</v>
      </c>
      <c r="D386" s="42" t="s">
        <v>114</v>
      </c>
      <c r="F386" s="33">
        <f t="shared" si="5"/>
        <v>1133</v>
      </c>
      <c r="G386" s="34" t="s">
        <v>124</v>
      </c>
      <c r="H386" s="40"/>
    </row>
    <row r="387" spans="2:8" x14ac:dyDescent="0.25">
      <c r="B387" s="41">
        <v>9315601</v>
      </c>
      <c r="C387" s="36">
        <v>9316074</v>
      </c>
      <c r="D387" s="32" t="s">
        <v>120</v>
      </c>
      <c r="E387" t="s">
        <v>120</v>
      </c>
      <c r="F387" s="39">
        <f t="shared" si="5"/>
        <v>474</v>
      </c>
      <c r="G387" s="34" t="s">
        <v>124</v>
      </c>
      <c r="H387" s="40" t="s">
        <v>306</v>
      </c>
    </row>
    <row r="388" spans="2:8" x14ac:dyDescent="0.25">
      <c r="B388" s="41">
        <v>9316075</v>
      </c>
      <c r="C388" s="36">
        <v>9316404</v>
      </c>
      <c r="D388" s="32" t="s">
        <v>96</v>
      </c>
      <c r="E388" t="s">
        <v>96</v>
      </c>
      <c r="F388" s="33">
        <f t="shared" si="5"/>
        <v>330</v>
      </c>
      <c r="G388" s="34" t="s">
        <v>124</v>
      </c>
      <c r="H388" s="40" t="s">
        <v>307</v>
      </c>
    </row>
    <row r="389" spans="2:8" x14ac:dyDescent="0.25">
      <c r="B389" s="41">
        <v>9316535</v>
      </c>
      <c r="C389" s="36">
        <v>9317760</v>
      </c>
      <c r="D389" s="42" t="s">
        <v>112</v>
      </c>
      <c r="F389" s="33">
        <f t="shared" si="5"/>
        <v>1226</v>
      </c>
      <c r="G389" s="34" t="s">
        <v>124</v>
      </c>
      <c r="H389" s="40"/>
    </row>
    <row r="390" spans="2:8" x14ac:dyDescent="0.25">
      <c r="B390" s="36">
        <v>9318403</v>
      </c>
      <c r="C390" s="36">
        <v>9319240</v>
      </c>
      <c r="D390" s="42" t="s">
        <v>98</v>
      </c>
      <c r="F390" s="33">
        <f t="shared" si="5"/>
        <v>838</v>
      </c>
      <c r="G390" s="34" t="s">
        <v>124</v>
      </c>
      <c r="H390" s="40"/>
    </row>
    <row r="391" spans="2:8" x14ac:dyDescent="0.25">
      <c r="B391" s="36">
        <v>9319241</v>
      </c>
      <c r="C391" s="36">
        <v>9319380</v>
      </c>
      <c r="D391" s="32" t="s">
        <v>119</v>
      </c>
      <c r="E391" t="s">
        <v>119</v>
      </c>
      <c r="F391" s="33">
        <f t="shared" si="5"/>
        <v>140</v>
      </c>
      <c r="G391" s="34" t="s">
        <v>124</v>
      </c>
      <c r="H391" s="40" t="s">
        <v>308</v>
      </c>
    </row>
    <row r="392" spans="2:8" x14ac:dyDescent="0.25">
      <c r="B392" s="36">
        <f>+C391+1</f>
        <v>9319381</v>
      </c>
      <c r="C392" s="36">
        <v>9319440</v>
      </c>
      <c r="D392" s="32" t="s">
        <v>287</v>
      </c>
      <c r="E392" t="s">
        <v>287</v>
      </c>
      <c r="F392" s="33">
        <f t="shared" si="5"/>
        <v>60</v>
      </c>
      <c r="G392" s="34" t="s">
        <v>124</v>
      </c>
      <c r="H392" s="40" t="s">
        <v>308</v>
      </c>
    </row>
    <row r="393" spans="2:8" x14ac:dyDescent="0.25">
      <c r="B393" s="36">
        <f>+C392+1</f>
        <v>9319441</v>
      </c>
      <c r="C393" s="36">
        <v>9319534</v>
      </c>
      <c r="D393" s="32" t="s">
        <v>144</v>
      </c>
      <c r="E393" t="s">
        <v>144</v>
      </c>
      <c r="F393" s="33">
        <f t="shared" si="5"/>
        <v>94</v>
      </c>
      <c r="G393" s="34" t="s">
        <v>124</v>
      </c>
      <c r="H393" s="40" t="s">
        <v>308</v>
      </c>
    </row>
    <row r="394" spans="2:8" x14ac:dyDescent="0.25">
      <c r="B394" s="36">
        <f>+C393+1</f>
        <v>9319535</v>
      </c>
      <c r="C394" s="36">
        <v>9319733</v>
      </c>
      <c r="D394" s="32" t="s">
        <v>100</v>
      </c>
      <c r="E394" t="s">
        <v>100</v>
      </c>
      <c r="F394" s="33">
        <f t="shared" si="5"/>
        <v>199</v>
      </c>
      <c r="G394" s="34" t="s">
        <v>124</v>
      </c>
      <c r="H394" s="40" t="s">
        <v>308</v>
      </c>
    </row>
    <row r="395" spans="2:8" x14ac:dyDescent="0.25">
      <c r="B395" s="36">
        <f>+C394+1</f>
        <v>9319734</v>
      </c>
      <c r="C395" s="36">
        <v>9319744</v>
      </c>
      <c r="D395" s="32" t="s">
        <v>309</v>
      </c>
      <c r="E395" t="s">
        <v>145</v>
      </c>
      <c r="F395" s="33">
        <f t="shared" si="5"/>
        <v>11</v>
      </c>
      <c r="G395" s="34" t="s">
        <v>124</v>
      </c>
      <c r="H395" s="40" t="s">
        <v>308</v>
      </c>
    </row>
    <row r="396" spans="2:8" x14ac:dyDescent="0.25">
      <c r="B396" s="36">
        <f>+C395+1</f>
        <v>9319745</v>
      </c>
      <c r="C396" s="36">
        <v>9319911</v>
      </c>
      <c r="D396" s="32" t="s">
        <v>94</v>
      </c>
      <c r="E396" t="s">
        <v>94</v>
      </c>
      <c r="F396" s="33">
        <f t="shared" si="5"/>
        <v>167</v>
      </c>
      <c r="G396" s="34" t="s">
        <v>124</v>
      </c>
      <c r="H396" s="40" t="s">
        <v>308</v>
      </c>
    </row>
    <row r="397" spans="2:8" x14ac:dyDescent="0.25">
      <c r="B397" s="36">
        <v>9320033</v>
      </c>
      <c r="C397" s="36">
        <v>9321520</v>
      </c>
      <c r="D397" s="42" t="s">
        <v>110</v>
      </c>
      <c r="F397" s="33">
        <f t="shared" si="5"/>
        <v>1488</v>
      </c>
      <c r="G397" s="34" t="s">
        <v>124</v>
      </c>
      <c r="H397" s="40"/>
    </row>
    <row r="398" spans="2:8" x14ac:dyDescent="0.25">
      <c r="B398" s="36">
        <v>9321521</v>
      </c>
      <c r="C398" s="36">
        <v>9321544</v>
      </c>
      <c r="D398" s="42" t="s">
        <v>109</v>
      </c>
      <c r="E398" t="s">
        <v>109</v>
      </c>
      <c r="F398" s="33">
        <f t="shared" si="5"/>
        <v>24</v>
      </c>
      <c r="G398" s="34" t="s">
        <v>124</v>
      </c>
      <c r="H398" s="40" t="s">
        <v>308</v>
      </c>
    </row>
    <row r="399" spans="2:8" x14ac:dyDescent="0.25">
      <c r="B399" s="36">
        <f>+C398+1</f>
        <v>9321545</v>
      </c>
      <c r="C399" s="36">
        <v>9479944</v>
      </c>
      <c r="D399" s="42" t="s">
        <v>91</v>
      </c>
      <c r="F399" s="33">
        <f t="shared" si="5"/>
        <v>158400</v>
      </c>
      <c r="G399" s="34" t="s">
        <v>124</v>
      </c>
      <c r="H399" s="40"/>
    </row>
    <row r="400" spans="2:8" x14ac:dyDescent="0.25">
      <c r="B400" s="36">
        <v>9479945</v>
      </c>
      <c r="C400" s="36">
        <v>9781400</v>
      </c>
      <c r="D400" s="42" t="s">
        <v>89</v>
      </c>
      <c r="F400" s="33">
        <f t="shared" si="5"/>
        <v>301456</v>
      </c>
      <c r="G400" s="34" t="s">
        <v>124</v>
      </c>
      <c r="H400" s="40"/>
    </row>
    <row r="401" spans="2:9" ht="45" x14ac:dyDescent="0.25">
      <c r="B401" s="62">
        <v>9781401</v>
      </c>
      <c r="C401" s="62">
        <v>10149944</v>
      </c>
      <c r="D401" s="63" t="s">
        <v>234</v>
      </c>
      <c r="E401" s="63"/>
      <c r="F401" s="64">
        <f t="shared" ref="F401:F436" si="6">+C401-B401+1</f>
        <v>368544</v>
      </c>
      <c r="G401" s="65" t="s">
        <v>124</v>
      </c>
      <c r="H401" s="66" t="s">
        <v>240</v>
      </c>
      <c r="I401" s="37"/>
    </row>
    <row r="402" spans="2:9" x14ac:dyDescent="0.25">
      <c r="B402" s="36" t="s">
        <v>310</v>
      </c>
      <c r="C402" s="36" t="s">
        <v>310</v>
      </c>
      <c r="D402" s="32" t="s">
        <v>120</v>
      </c>
      <c r="E402" t="s">
        <v>120</v>
      </c>
      <c r="F402" s="33">
        <f t="shared" si="6"/>
        <v>1</v>
      </c>
      <c r="G402" s="34" t="s">
        <v>124</v>
      </c>
      <c r="H402" s="40"/>
    </row>
    <row r="403" spans="2:9" x14ac:dyDescent="0.25">
      <c r="B403" s="47" t="s">
        <v>165</v>
      </c>
      <c r="C403" s="47" t="s">
        <v>166</v>
      </c>
      <c r="D403" t="s">
        <v>91</v>
      </c>
      <c r="F403" s="33">
        <f t="shared" si="6"/>
        <v>3</v>
      </c>
      <c r="G403" s="34" t="s">
        <v>167</v>
      </c>
      <c r="H403" s="40"/>
      <c r="I403" s="37"/>
    </row>
    <row r="404" spans="2:9" x14ac:dyDescent="0.25">
      <c r="B404" s="47" t="s">
        <v>168</v>
      </c>
      <c r="C404" s="47" t="s">
        <v>169</v>
      </c>
      <c r="D404" t="s">
        <v>91</v>
      </c>
      <c r="F404" s="33">
        <f t="shared" si="6"/>
        <v>9</v>
      </c>
      <c r="G404" s="34" t="s">
        <v>167</v>
      </c>
      <c r="H404" s="40"/>
    </row>
    <row r="405" spans="2:9" x14ac:dyDescent="0.25">
      <c r="B405" s="47" t="s">
        <v>170</v>
      </c>
      <c r="C405" s="47" t="s">
        <v>171</v>
      </c>
      <c r="D405" t="s">
        <v>91</v>
      </c>
      <c r="F405" s="33">
        <f t="shared" si="6"/>
        <v>60</v>
      </c>
      <c r="G405" s="34" t="s">
        <v>167</v>
      </c>
      <c r="H405" s="40"/>
    </row>
    <row r="406" spans="2:9" x14ac:dyDescent="0.25">
      <c r="B406" s="47" t="s">
        <v>311</v>
      </c>
      <c r="C406" s="47" t="s">
        <v>173</v>
      </c>
      <c r="D406" t="s">
        <v>91</v>
      </c>
      <c r="F406" s="33">
        <f t="shared" si="6"/>
        <v>800</v>
      </c>
      <c r="G406" s="34" t="s">
        <v>174</v>
      </c>
      <c r="H406" s="40"/>
    </row>
    <row r="407" spans="2:9" x14ac:dyDescent="0.25">
      <c r="B407" s="47" t="s">
        <v>312</v>
      </c>
      <c r="C407" s="47" t="s">
        <v>173</v>
      </c>
      <c r="D407" t="s">
        <v>91</v>
      </c>
      <c r="F407" s="33">
        <f t="shared" si="6"/>
        <v>50</v>
      </c>
      <c r="G407" s="34" t="s">
        <v>176</v>
      </c>
      <c r="H407" s="40"/>
    </row>
    <row r="408" spans="2:9" x14ac:dyDescent="0.25">
      <c r="B408" s="36" t="s">
        <v>313</v>
      </c>
      <c r="C408" s="36" t="s">
        <v>314</v>
      </c>
      <c r="D408" s="32" t="s">
        <v>108</v>
      </c>
      <c r="E408" t="s">
        <v>108</v>
      </c>
      <c r="F408" s="33">
        <f t="shared" si="6"/>
        <v>4</v>
      </c>
      <c r="G408" s="34" t="s">
        <v>124</v>
      </c>
      <c r="H408" s="40"/>
    </row>
    <row r="409" spans="2:9" x14ac:dyDescent="0.25">
      <c r="B409" s="36" t="s">
        <v>315</v>
      </c>
      <c r="C409" s="36" t="s">
        <v>315</v>
      </c>
      <c r="D409" s="32" t="s">
        <v>108</v>
      </c>
      <c r="E409" t="s">
        <v>108</v>
      </c>
      <c r="F409" s="33">
        <f t="shared" si="6"/>
        <v>1</v>
      </c>
      <c r="G409" s="34" t="s">
        <v>124</v>
      </c>
      <c r="H409" s="40"/>
    </row>
    <row r="410" spans="2:9" x14ac:dyDescent="0.25">
      <c r="B410" s="36" t="s">
        <v>316</v>
      </c>
      <c r="C410" s="36" t="s">
        <v>316</v>
      </c>
      <c r="D410" s="32" t="s">
        <v>102</v>
      </c>
      <c r="E410" t="s">
        <v>102</v>
      </c>
      <c r="F410" s="33">
        <f t="shared" si="6"/>
        <v>1</v>
      </c>
      <c r="G410" s="34" t="s">
        <v>124</v>
      </c>
      <c r="H410" s="40"/>
    </row>
    <row r="411" spans="2:9" x14ac:dyDescent="0.25">
      <c r="B411" s="36" t="s">
        <v>317</v>
      </c>
      <c r="C411" s="36" t="s">
        <v>318</v>
      </c>
      <c r="D411" s="32" t="s">
        <v>102</v>
      </c>
      <c r="E411" t="s">
        <v>102</v>
      </c>
      <c r="F411" s="33">
        <f t="shared" si="6"/>
        <v>2</v>
      </c>
      <c r="G411" s="34" t="s">
        <v>124</v>
      </c>
      <c r="H411" s="40"/>
    </row>
    <row r="412" spans="2:9" x14ac:dyDescent="0.25">
      <c r="B412" s="36" t="s">
        <v>319</v>
      </c>
      <c r="C412" s="36" t="s">
        <v>319</v>
      </c>
      <c r="D412" s="32" t="s">
        <v>102</v>
      </c>
      <c r="E412" t="s">
        <v>102</v>
      </c>
      <c r="F412" s="39">
        <f t="shared" si="6"/>
        <v>1</v>
      </c>
      <c r="G412" s="34" t="s">
        <v>124</v>
      </c>
      <c r="H412" s="40"/>
    </row>
    <row r="413" spans="2:9" x14ac:dyDescent="0.25">
      <c r="B413" s="36" t="s">
        <v>320</v>
      </c>
      <c r="C413" s="36" t="s">
        <v>320</v>
      </c>
      <c r="D413" s="32" t="s">
        <v>102</v>
      </c>
      <c r="E413" t="s">
        <v>102</v>
      </c>
      <c r="F413" s="39">
        <f t="shared" si="6"/>
        <v>1</v>
      </c>
      <c r="G413" s="34" t="s">
        <v>124</v>
      </c>
      <c r="H413" s="40"/>
    </row>
    <row r="414" spans="2:9" x14ac:dyDescent="0.25">
      <c r="B414" s="36" t="s">
        <v>321</v>
      </c>
      <c r="C414" s="36" t="s">
        <v>321</v>
      </c>
      <c r="D414" s="32" t="s">
        <v>102</v>
      </c>
      <c r="E414" t="s">
        <v>102</v>
      </c>
      <c r="F414" s="39">
        <f t="shared" si="6"/>
        <v>1</v>
      </c>
      <c r="G414" s="34" t="s">
        <v>124</v>
      </c>
      <c r="H414" s="40"/>
    </row>
    <row r="415" spans="2:9" x14ac:dyDescent="0.25">
      <c r="B415" s="36" t="s">
        <v>322</v>
      </c>
      <c r="C415" s="36" t="s">
        <v>322</v>
      </c>
      <c r="D415" s="32" t="s">
        <v>102</v>
      </c>
      <c r="E415" t="s">
        <v>102</v>
      </c>
      <c r="F415" s="39">
        <f t="shared" si="6"/>
        <v>1</v>
      </c>
      <c r="G415" s="34" t="s">
        <v>124</v>
      </c>
      <c r="H415" s="40"/>
    </row>
    <row r="416" spans="2:9" x14ac:dyDescent="0.25">
      <c r="B416" s="36" t="s">
        <v>323</v>
      </c>
      <c r="C416" s="36" t="s">
        <v>323</v>
      </c>
      <c r="D416" s="32" t="s">
        <v>102</v>
      </c>
      <c r="E416" t="s">
        <v>102</v>
      </c>
      <c r="F416" s="39">
        <f t="shared" si="6"/>
        <v>1</v>
      </c>
      <c r="G416" s="34" t="s">
        <v>124</v>
      </c>
      <c r="H416" s="40"/>
    </row>
    <row r="417" spans="2:8" x14ac:dyDescent="0.25">
      <c r="B417" s="36" t="s">
        <v>324</v>
      </c>
      <c r="C417" s="36" t="s">
        <v>324</v>
      </c>
      <c r="D417" s="32" t="s">
        <v>102</v>
      </c>
      <c r="E417" t="s">
        <v>102</v>
      </c>
      <c r="F417" s="39">
        <f t="shared" si="6"/>
        <v>1</v>
      </c>
      <c r="G417" s="34" t="s">
        <v>124</v>
      </c>
      <c r="H417" s="40"/>
    </row>
    <row r="418" spans="2:8" x14ac:dyDescent="0.25">
      <c r="B418" s="36" t="s">
        <v>325</v>
      </c>
      <c r="C418" s="36" t="s">
        <v>326</v>
      </c>
      <c r="D418" s="32" t="s">
        <v>102</v>
      </c>
      <c r="E418" t="s">
        <v>102</v>
      </c>
      <c r="F418" s="39">
        <f t="shared" si="6"/>
        <v>5</v>
      </c>
      <c r="G418" s="34" t="s">
        <v>124</v>
      </c>
      <c r="H418" s="40"/>
    </row>
    <row r="419" spans="2:8" x14ac:dyDescent="0.25">
      <c r="B419" s="36" t="s">
        <v>327</v>
      </c>
      <c r="C419" s="36" t="s">
        <v>327</v>
      </c>
      <c r="D419" s="32" t="s">
        <v>96</v>
      </c>
      <c r="E419" t="s">
        <v>96</v>
      </c>
      <c r="F419" s="33">
        <f t="shared" si="6"/>
        <v>1</v>
      </c>
      <c r="G419" s="34" t="s">
        <v>124</v>
      </c>
      <c r="H419" s="40"/>
    </row>
    <row r="420" spans="2:8" x14ac:dyDescent="0.25">
      <c r="B420" s="36" t="s">
        <v>328</v>
      </c>
      <c r="C420" s="36" t="s">
        <v>329</v>
      </c>
      <c r="D420" s="32" t="s">
        <v>122</v>
      </c>
      <c r="E420" t="s">
        <v>122</v>
      </c>
      <c r="F420" s="33">
        <f t="shared" si="6"/>
        <v>3</v>
      </c>
      <c r="G420" s="34" t="s">
        <v>124</v>
      </c>
      <c r="H420" s="40"/>
    </row>
    <row r="421" spans="2:8" x14ac:dyDescent="0.25">
      <c r="B421" s="36" t="s">
        <v>330</v>
      </c>
      <c r="C421" s="36" t="s">
        <v>330</v>
      </c>
      <c r="D421" s="32" t="s">
        <v>96</v>
      </c>
      <c r="E421" t="s">
        <v>96</v>
      </c>
      <c r="F421" s="33">
        <f t="shared" si="6"/>
        <v>1</v>
      </c>
      <c r="G421" s="34" t="s">
        <v>124</v>
      </c>
      <c r="H421" s="40"/>
    </row>
    <row r="422" spans="2:8" x14ac:dyDescent="0.25">
      <c r="B422" s="36" t="s">
        <v>331</v>
      </c>
      <c r="C422" s="36" t="s">
        <v>332</v>
      </c>
      <c r="D422" s="32" t="s">
        <v>122</v>
      </c>
      <c r="E422" t="s">
        <v>122</v>
      </c>
      <c r="F422" s="33">
        <f t="shared" si="6"/>
        <v>2</v>
      </c>
      <c r="G422" s="34" t="s">
        <v>124</v>
      </c>
      <c r="H422" s="40"/>
    </row>
    <row r="423" spans="2:8" x14ac:dyDescent="0.25">
      <c r="B423" s="36" t="s">
        <v>333</v>
      </c>
      <c r="C423" s="36" t="s">
        <v>333</v>
      </c>
      <c r="D423" s="32" t="s">
        <v>122</v>
      </c>
      <c r="E423" t="s">
        <v>122</v>
      </c>
      <c r="F423" s="33">
        <f t="shared" si="6"/>
        <v>1</v>
      </c>
      <c r="G423" s="34" t="s">
        <v>124</v>
      </c>
      <c r="H423" s="40"/>
    </row>
    <row r="424" spans="2:8" x14ac:dyDescent="0.25">
      <c r="B424" s="36" t="s">
        <v>334</v>
      </c>
      <c r="C424" s="36" t="s">
        <v>335</v>
      </c>
      <c r="D424" s="32" t="s">
        <v>196</v>
      </c>
      <c r="E424" t="s">
        <v>196</v>
      </c>
      <c r="F424" s="39">
        <f t="shared" si="6"/>
        <v>2</v>
      </c>
      <c r="G424" s="34" t="s">
        <v>124</v>
      </c>
      <c r="H424" s="40"/>
    </row>
    <row r="425" spans="2:8" x14ac:dyDescent="0.25">
      <c r="B425" s="36" t="s">
        <v>336</v>
      </c>
      <c r="C425" s="36" t="s">
        <v>337</v>
      </c>
      <c r="D425" s="32" t="s">
        <v>196</v>
      </c>
      <c r="E425" t="s">
        <v>196</v>
      </c>
      <c r="F425" s="39">
        <f t="shared" si="6"/>
        <v>11</v>
      </c>
      <c r="G425" s="34" t="s">
        <v>124</v>
      </c>
      <c r="H425" s="40"/>
    </row>
    <row r="426" spans="2:8" x14ac:dyDescent="0.25">
      <c r="B426" s="36" t="s">
        <v>338</v>
      </c>
      <c r="C426" s="36" t="s">
        <v>339</v>
      </c>
      <c r="D426" s="32" t="s">
        <v>196</v>
      </c>
      <c r="E426" t="s">
        <v>196</v>
      </c>
      <c r="F426" s="39">
        <f t="shared" si="6"/>
        <v>3</v>
      </c>
      <c r="G426" s="34" t="s">
        <v>124</v>
      </c>
      <c r="H426" s="40"/>
    </row>
    <row r="427" spans="2:8" x14ac:dyDescent="0.25">
      <c r="B427" s="36" t="s">
        <v>340</v>
      </c>
      <c r="C427" s="36" t="s">
        <v>340</v>
      </c>
      <c r="D427" s="32" t="s">
        <v>196</v>
      </c>
      <c r="E427" t="s">
        <v>196</v>
      </c>
      <c r="F427" s="33">
        <f t="shared" si="6"/>
        <v>1</v>
      </c>
      <c r="G427" s="34" t="s">
        <v>124</v>
      </c>
      <c r="H427" s="40"/>
    </row>
    <row r="428" spans="2:8" x14ac:dyDescent="0.25">
      <c r="B428" s="36" t="s">
        <v>341</v>
      </c>
      <c r="C428" s="36" t="s">
        <v>342</v>
      </c>
      <c r="D428" s="32" t="s">
        <v>196</v>
      </c>
      <c r="E428" t="s">
        <v>196</v>
      </c>
      <c r="F428" s="33">
        <f t="shared" si="6"/>
        <v>3</v>
      </c>
      <c r="G428" s="34" t="s">
        <v>124</v>
      </c>
      <c r="H428" s="40"/>
    </row>
    <row r="429" spans="2:8" x14ac:dyDescent="0.25">
      <c r="B429" s="36" t="s">
        <v>343</v>
      </c>
      <c r="C429" s="36" t="s">
        <v>343</v>
      </c>
      <c r="D429" s="32" t="s">
        <v>196</v>
      </c>
      <c r="E429" t="s">
        <v>196</v>
      </c>
      <c r="F429" s="33">
        <f t="shared" si="6"/>
        <v>1</v>
      </c>
      <c r="G429" s="34" t="s">
        <v>124</v>
      </c>
      <c r="H429" s="40"/>
    </row>
    <row r="430" spans="2:8" x14ac:dyDescent="0.25">
      <c r="B430" s="36" t="s">
        <v>344</v>
      </c>
      <c r="C430" s="36" t="s">
        <v>345</v>
      </c>
      <c r="D430" s="32" t="s">
        <v>102</v>
      </c>
      <c r="E430" t="s">
        <v>102</v>
      </c>
      <c r="F430" s="39">
        <f t="shared" si="6"/>
        <v>2</v>
      </c>
      <c r="G430" s="34" t="s">
        <v>124</v>
      </c>
      <c r="H430" s="40"/>
    </row>
    <row r="431" spans="2:8" x14ac:dyDescent="0.25">
      <c r="B431" s="36" t="s">
        <v>346</v>
      </c>
      <c r="C431" s="36" t="s">
        <v>347</v>
      </c>
      <c r="D431" s="32" t="s">
        <v>102</v>
      </c>
      <c r="E431" t="s">
        <v>102</v>
      </c>
      <c r="F431" s="39">
        <f t="shared" si="6"/>
        <v>21</v>
      </c>
      <c r="G431" s="34" t="s">
        <v>124</v>
      </c>
      <c r="H431" s="40"/>
    </row>
    <row r="432" spans="2:8" x14ac:dyDescent="0.25">
      <c r="B432" s="36" t="s">
        <v>348</v>
      </c>
      <c r="C432" s="36" t="s">
        <v>348</v>
      </c>
      <c r="D432" s="32" t="s">
        <v>96</v>
      </c>
      <c r="E432" t="s">
        <v>96</v>
      </c>
      <c r="F432" s="33">
        <f t="shared" si="6"/>
        <v>1</v>
      </c>
      <c r="G432" s="34" t="s">
        <v>124</v>
      </c>
      <c r="H432" s="40"/>
    </row>
    <row r="433" spans="2:8" x14ac:dyDescent="0.25">
      <c r="B433" s="36" t="s">
        <v>349</v>
      </c>
      <c r="C433" s="36" t="s">
        <v>350</v>
      </c>
      <c r="D433" s="32" t="s">
        <v>140</v>
      </c>
      <c r="E433" t="s">
        <v>140</v>
      </c>
      <c r="F433" s="33">
        <f t="shared" si="6"/>
        <v>2</v>
      </c>
      <c r="G433" s="34" t="s">
        <v>124</v>
      </c>
      <c r="H433" s="40"/>
    </row>
    <row r="434" spans="2:8" x14ac:dyDescent="0.25">
      <c r="B434" s="36" t="s">
        <v>351</v>
      </c>
      <c r="C434" s="36" t="s">
        <v>351</v>
      </c>
      <c r="D434" s="32" t="s">
        <v>102</v>
      </c>
      <c r="E434" t="s">
        <v>102</v>
      </c>
      <c r="F434" s="39">
        <f t="shared" si="6"/>
        <v>1</v>
      </c>
      <c r="G434" s="34" t="s">
        <v>124</v>
      </c>
      <c r="H434" s="40"/>
    </row>
    <row r="435" spans="2:8" x14ac:dyDescent="0.25">
      <c r="B435" s="36" t="s">
        <v>352</v>
      </c>
      <c r="C435" s="36" t="s">
        <v>352</v>
      </c>
      <c r="D435" s="32" t="s">
        <v>96</v>
      </c>
      <c r="E435" t="s">
        <v>96</v>
      </c>
      <c r="F435" s="33">
        <f t="shared" si="6"/>
        <v>1</v>
      </c>
      <c r="G435" s="34" t="s">
        <v>124</v>
      </c>
      <c r="H435" s="40"/>
    </row>
    <row r="436" spans="2:8" x14ac:dyDescent="0.25">
      <c r="B436" s="47" t="s">
        <v>177</v>
      </c>
      <c r="C436" s="47" t="s">
        <v>178</v>
      </c>
      <c r="D436" t="s">
        <v>91</v>
      </c>
      <c r="F436" s="33">
        <f t="shared" si="6"/>
        <v>7000</v>
      </c>
      <c r="G436" s="34" t="s">
        <v>179</v>
      </c>
      <c r="H436" s="40"/>
    </row>
    <row r="437" spans="2:8" x14ac:dyDescent="0.25">
      <c r="F437" s="33"/>
    </row>
    <row r="438" spans="2:8" x14ac:dyDescent="0.25">
      <c r="F438" s="33"/>
    </row>
    <row r="439" spans="2:8" x14ac:dyDescent="0.25">
      <c r="F439" s="33"/>
    </row>
    <row r="440" spans="2:8" x14ac:dyDescent="0.25">
      <c r="F440" s="33"/>
    </row>
    <row r="441" spans="2:8" x14ac:dyDescent="0.25">
      <c r="F441" s="33"/>
    </row>
    <row r="442" spans="2:8" x14ac:dyDescent="0.25">
      <c r="F442" s="33"/>
    </row>
    <row r="443" spans="2:8" x14ac:dyDescent="0.25">
      <c r="F443" s="33"/>
    </row>
    <row r="444" spans="2:8" x14ac:dyDescent="0.25">
      <c r="F444" s="33"/>
    </row>
    <row r="445" spans="2:8" x14ac:dyDescent="0.25">
      <c r="F445" s="33"/>
    </row>
    <row r="446" spans="2:8" x14ac:dyDescent="0.25">
      <c r="F446" s="33"/>
    </row>
    <row r="447" spans="2:8" x14ac:dyDescent="0.25">
      <c r="F447" s="33"/>
    </row>
    <row r="448" spans="2:8" x14ac:dyDescent="0.25">
      <c r="F448" s="33"/>
    </row>
    <row r="449" spans="6:6" x14ac:dyDescent="0.25">
      <c r="F449" s="33"/>
    </row>
    <row r="450" spans="6:6" x14ac:dyDescent="0.25">
      <c r="F450" s="33"/>
    </row>
    <row r="451" spans="6:6" x14ac:dyDescent="0.25">
      <c r="F451" s="33"/>
    </row>
    <row r="452" spans="6:6" x14ac:dyDescent="0.25">
      <c r="F452" s="33"/>
    </row>
    <row r="453" spans="6:6" x14ac:dyDescent="0.25">
      <c r="F453" s="33"/>
    </row>
    <row r="454" spans="6:6" x14ac:dyDescent="0.25">
      <c r="F454" s="33"/>
    </row>
    <row r="455" spans="6:6" x14ac:dyDescent="0.25">
      <c r="F455" s="33"/>
    </row>
    <row r="456" spans="6:6" x14ac:dyDescent="0.25">
      <c r="F456" s="33"/>
    </row>
    <row r="457" spans="6:6" x14ac:dyDescent="0.25">
      <c r="F457" s="33"/>
    </row>
    <row r="458" spans="6:6" x14ac:dyDescent="0.25">
      <c r="F458" s="33"/>
    </row>
    <row r="459" spans="6:6" x14ac:dyDescent="0.25">
      <c r="F459" s="33"/>
    </row>
    <row r="460" spans="6:6" x14ac:dyDescent="0.25">
      <c r="F460" s="33"/>
    </row>
    <row r="461" spans="6:6" x14ac:dyDescent="0.25">
      <c r="F461" s="33"/>
    </row>
    <row r="462" spans="6:6" x14ac:dyDescent="0.25">
      <c r="F462" s="33"/>
    </row>
    <row r="463" spans="6:6" x14ac:dyDescent="0.25">
      <c r="F463" s="33"/>
    </row>
    <row r="464" spans="6:6" x14ac:dyDescent="0.25">
      <c r="F464" s="33"/>
    </row>
    <row r="465" spans="6:6" x14ac:dyDescent="0.25">
      <c r="F465" s="33"/>
    </row>
    <row r="466" spans="6:6" x14ac:dyDescent="0.25">
      <c r="F466" s="33"/>
    </row>
    <row r="467" spans="6:6" x14ac:dyDescent="0.25">
      <c r="F467" s="33"/>
    </row>
    <row r="468" spans="6:6" x14ac:dyDescent="0.25">
      <c r="F468" s="33"/>
    </row>
    <row r="469" spans="6:6" x14ac:dyDescent="0.25">
      <c r="F469" s="33"/>
    </row>
    <row r="470" spans="6:6" x14ac:dyDescent="0.25">
      <c r="F470" s="33"/>
    </row>
    <row r="471" spans="6:6" x14ac:dyDescent="0.25">
      <c r="F471" s="33"/>
    </row>
    <row r="472" spans="6:6" x14ac:dyDescent="0.25">
      <c r="F472" s="33"/>
    </row>
    <row r="473" spans="6:6" x14ac:dyDescent="0.25">
      <c r="F473" s="33"/>
    </row>
    <row r="474" spans="6:6" x14ac:dyDescent="0.25">
      <c r="F474" s="33"/>
    </row>
    <row r="475" spans="6:6" x14ac:dyDescent="0.25">
      <c r="F475" s="33"/>
    </row>
    <row r="476" spans="6:6" x14ac:dyDescent="0.25">
      <c r="F476" s="33"/>
    </row>
    <row r="477" spans="6:6" x14ac:dyDescent="0.25">
      <c r="F477" s="33"/>
    </row>
    <row r="478" spans="6:6" x14ac:dyDescent="0.25">
      <c r="F478" s="33"/>
    </row>
    <row r="479" spans="6:6" x14ac:dyDescent="0.25">
      <c r="F479" s="33"/>
    </row>
    <row r="480" spans="6:6" x14ac:dyDescent="0.25">
      <c r="F480" s="33"/>
    </row>
    <row r="481" spans="6:6" x14ac:dyDescent="0.25">
      <c r="F481" s="33"/>
    </row>
    <row r="482" spans="6:6" x14ac:dyDescent="0.25">
      <c r="F482" s="33"/>
    </row>
    <row r="483" spans="6:6" x14ac:dyDescent="0.25">
      <c r="F483" s="33"/>
    </row>
  </sheetData>
  <mergeCells count="6">
    <mergeCell ref="B6:C6"/>
    <mergeCell ref="D6:E6"/>
    <mergeCell ref="F6:G6"/>
    <mergeCell ref="A2:K2"/>
    <mergeCell ref="A3:K3"/>
    <mergeCell ref="A4:L4"/>
  </mergeCells>
  <pageMargins left="0.7" right="0.7" top="0.75" bottom="0.75" header="0.3" footer="0.3"/>
  <pageSetup scale="49" fitToHeight="0" orientation="portrait" r:id="rId2"/>
  <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02430-1D31-46DA-974A-75E744AA2FD4}">
  <sheetPr>
    <pageSetUpPr fitToPage="1"/>
  </sheetPr>
  <dimension ref="A3:I19"/>
  <sheetViews>
    <sheetView workbookViewId="0">
      <selection activeCell="B10" sqref="B10:D11"/>
    </sheetView>
  </sheetViews>
  <sheetFormatPr baseColWidth="10" defaultRowHeight="15" x14ac:dyDescent="0.25"/>
  <cols>
    <col min="1" max="1" width="6.7109375" customWidth="1"/>
    <col min="3" max="3" width="25.42578125" customWidth="1"/>
    <col min="4" max="4" width="5" customWidth="1"/>
    <col min="6" max="6" width="7.140625" customWidth="1"/>
    <col min="7" max="7" width="12.140625" customWidth="1"/>
    <col min="8" max="8" width="23.28515625" customWidth="1"/>
  </cols>
  <sheetData>
    <row r="3" spans="1:9" x14ac:dyDescent="0.25">
      <c r="B3" s="89" t="s">
        <v>43</v>
      </c>
      <c r="C3" s="89"/>
      <c r="D3" s="89"/>
      <c r="E3" s="89"/>
      <c r="F3" s="89"/>
      <c r="G3" s="89"/>
      <c r="H3" s="89"/>
      <c r="I3" s="89"/>
    </row>
    <row r="4" spans="1:9" x14ac:dyDescent="0.25">
      <c r="B4" s="89" t="s">
        <v>38</v>
      </c>
      <c r="C4" s="89"/>
      <c r="D4" s="89"/>
      <c r="E4" s="89"/>
      <c r="F4" s="89"/>
      <c r="G4" s="89"/>
      <c r="H4" s="89"/>
      <c r="I4" s="89"/>
    </row>
    <row r="5" spans="1:9" x14ac:dyDescent="0.25">
      <c r="B5" s="89" t="s">
        <v>44</v>
      </c>
      <c r="C5" s="89"/>
      <c r="D5" s="89"/>
      <c r="E5" s="89"/>
      <c r="F5" s="89"/>
      <c r="G5" s="89"/>
      <c r="H5" s="89"/>
      <c r="I5" s="89"/>
    </row>
    <row r="6" spans="1:9" x14ac:dyDescent="0.25">
      <c r="B6" s="89" t="s">
        <v>284</v>
      </c>
      <c r="C6" s="89"/>
      <c r="D6" s="89"/>
      <c r="E6" s="89"/>
      <c r="F6" s="89"/>
      <c r="G6" s="89"/>
      <c r="H6" s="89"/>
      <c r="I6" s="89"/>
    </row>
    <row r="9" spans="1:9" ht="18.75" customHeight="1" x14ac:dyDescent="0.25">
      <c r="B9" s="89"/>
      <c r="C9" s="89"/>
      <c r="D9" s="89"/>
      <c r="E9" s="89" t="s">
        <v>182</v>
      </c>
      <c r="F9" s="89"/>
      <c r="G9" s="89" t="s">
        <v>183</v>
      </c>
      <c r="H9" s="89"/>
    </row>
    <row r="10" spans="1:9" ht="16.5" customHeight="1" x14ac:dyDescent="0.25">
      <c r="B10" s="137">
        <f>227515-51636-39185</f>
        <v>136694</v>
      </c>
      <c r="C10" s="137"/>
      <c r="D10" s="137"/>
      <c r="E10" s="138">
        <v>595.9</v>
      </c>
      <c r="F10" s="138"/>
      <c r="G10" s="138">
        <f>+B10*E10</f>
        <v>81455954.599999994</v>
      </c>
      <c r="H10" s="138"/>
    </row>
    <row r="11" spans="1:9" ht="16.5" customHeight="1" x14ac:dyDescent="0.25">
      <c r="B11" s="137"/>
      <c r="C11" s="137"/>
      <c r="D11" s="137"/>
      <c r="E11" s="138"/>
      <c r="F11" s="138"/>
      <c r="G11" s="138"/>
      <c r="H11" s="138"/>
    </row>
    <row r="12" spans="1:9" ht="16.5" customHeight="1" x14ac:dyDescent="0.25">
      <c r="B12" s="137">
        <v>750000</v>
      </c>
      <c r="C12" s="137"/>
      <c r="D12" s="137"/>
      <c r="E12" s="90">
        <v>623.04</v>
      </c>
      <c r="F12" s="90"/>
      <c r="G12" s="138">
        <f>+B12*E12</f>
        <v>467280000</v>
      </c>
      <c r="H12" s="138"/>
    </row>
    <row r="13" spans="1:9" ht="15.75" thickBot="1" x14ac:dyDescent="0.3">
      <c r="A13" s="20" t="s">
        <v>68</v>
      </c>
      <c r="B13" s="141">
        <f>+B10+B12</f>
        <v>886694</v>
      </c>
      <c r="C13" s="89"/>
      <c r="D13" s="89"/>
      <c r="G13" s="139">
        <f>+G10+G12</f>
        <v>548735954.60000002</v>
      </c>
      <c r="H13" s="140"/>
    </row>
    <row r="14" spans="1:9" ht="15.75" thickTop="1" x14ac:dyDescent="0.25">
      <c r="B14" s="56"/>
      <c r="C14" s="1"/>
      <c r="D14" s="1"/>
      <c r="G14" s="57"/>
      <c r="H14" s="1"/>
    </row>
    <row r="15" spans="1:9" x14ac:dyDescent="0.25">
      <c r="B15" s="56"/>
      <c r="C15" s="1"/>
      <c r="D15" s="1"/>
      <c r="G15" s="57"/>
      <c r="H15" s="1"/>
    </row>
    <row r="17" spans="2:8" ht="15.75" thickBot="1" x14ac:dyDescent="0.3">
      <c r="B17" s="111"/>
      <c r="C17" s="111"/>
      <c r="G17" s="111"/>
      <c r="H17" s="111"/>
    </row>
    <row r="18" spans="2:8" x14ac:dyDescent="0.25">
      <c r="B18" s="112" t="s">
        <v>35</v>
      </c>
      <c r="C18" s="112"/>
      <c r="G18" s="112" t="s">
        <v>36</v>
      </c>
      <c r="H18" s="112"/>
    </row>
    <row r="19" spans="2:8" x14ac:dyDescent="0.25">
      <c r="B19" s="90" t="s">
        <v>69</v>
      </c>
      <c r="C19" s="90"/>
      <c r="G19" s="90" t="s">
        <v>70</v>
      </c>
      <c r="H19" s="90"/>
    </row>
  </sheetData>
  <mergeCells count="21">
    <mergeCell ref="B19:C19"/>
    <mergeCell ref="G19:H19"/>
    <mergeCell ref="B13:D13"/>
    <mergeCell ref="G13:H13"/>
    <mergeCell ref="B17:C17"/>
    <mergeCell ref="G17:H17"/>
    <mergeCell ref="B18:C18"/>
    <mergeCell ref="G18:H18"/>
    <mergeCell ref="B10:D11"/>
    <mergeCell ref="E10:F11"/>
    <mergeCell ref="G10:H11"/>
    <mergeCell ref="B12:D12"/>
    <mergeCell ref="E12:F12"/>
    <mergeCell ref="G12:H12"/>
    <mergeCell ref="B3:I3"/>
    <mergeCell ref="B4:I4"/>
    <mergeCell ref="B5:I5"/>
    <mergeCell ref="B6:I6"/>
    <mergeCell ref="B9:D9"/>
    <mergeCell ref="E9:F9"/>
    <mergeCell ref="G9:H9"/>
  </mergeCells>
  <pageMargins left="0.7" right="0.7" top="0.75" bottom="0.75" header="0.3" footer="0.3"/>
  <pageSetup scale="79" fitToHeight="0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F86E81-326C-4F8D-89F9-5AAA8ADA0631}">
  <sheetPr>
    <tabColor theme="4" tint="0.39997558519241921"/>
    <pageSetUpPr fitToPage="1"/>
  </sheetPr>
  <dimension ref="A1:L55"/>
  <sheetViews>
    <sheetView tabSelected="1" workbookViewId="0">
      <selection activeCell="C54" sqref="C54"/>
    </sheetView>
  </sheetViews>
  <sheetFormatPr baseColWidth="10" defaultRowHeight="15" x14ac:dyDescent="0.25"/>
  <cols>
    <col min="1" max="1" width="48" customWidth="1"/>
    <col min="2" max="2" width="5.5703125" customWidth="1"/>
    <col min="3" max="3" width="21.42578125" customWidth="1"/>
    <col min="6" max="6" width="32.7109375" hidden="1" customWidth="1"/>
    <col min="7" max="7" width="18.28515625" hidden="1" customWidth="1"/>
    <col min="8" max="9" width="0" hidden="1" customWidth="1"/>
    <col min="10" max="10" width="26.140625" hidden="1" customWidth="1"/>
  </cols>
  <sheetData>
    <row r="1" spans="1:12" ht="18.75" x14ac:dyDescent="0.3">
      <c r="A1" s="107" t="s">
        <v>0</v>
      </c>
      <c r="B1" s="107"/>
      <c r="C1" s="107"/>
      <c r="D1" s="107"/>
      <c r="E1" s="73"/>
      <c r="F1" s="70"/>
    </row>
    <row r="2" spans="1:12" ht="15.75" x14ac:dyDescent="0.25">
      <c r="A2" s="108" t="s">
        <v>1</v>
      </c>
      <c r="B2" s="108"/>
      <c r="C2" s="108"/>
      <c r="D2" s="108"/>
      <c r="E2" s="74"/>
      <c r="F2" s="71"/>
    </row>
    <row r="3" spans="1:12" ht="15.75" x14ac:dyDescent="0.25">
      <c r="A3" s="108" t="s">
        <v>2</v>
      </c>
      <c r="B3" s="108"/>
      <c r="C3" s="108"/>
      <c r="D3" s="108"/>
      <c r="E3" s="74"/>
      <c r="F3" s="71"/>
    </row>
    <row r="4" spans="1:12" x14ac:dyDescent="0.25">
      <c r="A4" s="90" t="s">
        <v>3</v>
      </c>
      <c r="B4" s="90"/>
      <c r="C4" s="90"/>
      <c r="D4" s="90"/>
      <c r="E4" s="1"/>
    </row>
    <row r="5" spans="1:12" x14ac:dyDescent="0.25">
      <c r="A5" s="90" t="s">
        <v>358</v>
      </c>
      <c r="B5" s="90"/>
      <c r="C5" s="90"/>
      <c r="D5" s="90"/>
      <c r="E5" s="1"/>
    </row>
    <row r="6" spans="1:12" x14ac:dyDescent="0.25">
      <c r="A6" s="90" t="s">
        <v>4</v>
      </c>
      <c r="B6" s="90"/>
      <c r="C6" s="90"/>
      <c r="D6" s="90"/>
      <c r="E6" s="1"/>
    </row>
    <row r="7" spans="1:12" x14ac:dyDescent="0.25">
      <c r="A7" s="90"/>
      <c r="B7" s="90"/>
      <c r="C7" s="90"/>
    </row>
    <row r="8" spans="1:12" x14ac:dyDescent="0.25">
      <c r="B8" s="89"/>
      <c r="C8" s="89"/>
    </row>
    <row r="9" spans="1:12" x14ac:dyDescent="0.25">
      <c r="A9" s="2" t="s">
        <v>5</v>
      </c>
      <c r="B9" s="3"/>
      <c r="C9" s="3"/>
    </row>
    <row r="10" spans="1:12" x14ac:dyDescent="0.25">
      <c r="A10" s="4" t="s">
        <v>6</v>
      </c>
      <c r="B10" s="90"/>
      <c r="C10" s="90"/>
    </row>
    <row r="11" spans="1:12" x14ac:dyDescent="0.25">
      <c r="A11" t="s">
        <v>217</v>
      </c>
      <c r="B11" s="103">
        <v>3008120.19</v>
      </c>
      <c r="C11" s="90"/>
    </row>
    <row r="12" spans="1:12" x14ac:dyDescent="0.25">
      <c r="A12" t="s">
        <v>216</v>
      </c>
      <c r="B12" s="103">
        <v>17168324.48</v>
      </c>
      <c r="C12" s="103"/>
    </row>
    <row r="13" spans="1:12" x14ac:dyDescent="0.25">
      <c r="A13" t="s">
        <v>10</v>
      </c>
      <c r="B13" s="103">
        <v>1245930.02</v>
      </c>
      <c r="C13" s="103"/>
    </row>
    <row r="14" spans="1:12" x14ac:dyDescent="0.25">
      <c r="A14" t="s">
        <v>11</v>
      </c>
      <c r="B14" s="103">
        <f>+J18</f>
        <v>495681162.89999998</v>
      </c>
      <c r="C14" s="103"/>
      <c r="I14" s="89" t="s">
        <v>186</v>
      </c>
      <c r="J14" s="89"/>
    </row>
    <row r="15" spans="1:12" x14ac:dyDescent="0.25">
      <c r="A15" s="2" t="s">
        <v>12</v>
      </c>
      <c r="B15" s="93">
        <f>SUM(B11:C14)</f>
        <v>517103537.58999997</v>
      </c>
      <c r="C15" s="94"/>
      <c r="H15" s="89" t="s">
        <v>187</v>
      </c>
      <c r="I15" s="89"/>
      <c r="J15" s="6">
        <v>1507600</v>
      </c>
    </row>
    <row r="16" spans="1:12" x14ac:dyDescent="0.25">
      <c r="B16" s="90"/>
      <c r="C16" s="90"/>
      <c r="H16" s="89" t="s">
        <v>188</v>
      </c>
      <c r="I16" s="89"/>
      <c r="J16" s="6">
        <v>494173562.89999998</v>
      </c>
      <c r="K16" s="90"/>
      <c r="L16" s="90"/>
    </row>
    <row r="17" spans="1:10" x14ac:dyDescent="0.25">
      <c r="A17" s="2" t="s">
        <v>13</v>
      </c>
      <c r="B17" s="104"/>
      <c r="C17" s="104"/>
      <c r="H17" s="90"/>
      <c r="I17" s="90"/>
      <c r="J17" s="6"/>
    </row>
    <row r="18" spans="1:10" ht="15.75" thickBot="1" x14ac:dyDescent="0.3">
      <c r="A18" t="s">
        <v>14</v>
      </c>
      <c r="B18" s="103">
        <v>705593008.65999997</v>
      </c>
      <c r="C18" s="90"/>
      <c r="D18" s="43"/>
      <c r="E18" s="43"/>
      <c r="F18" s="43"/>
      <c r="H18" s="148" t="str">
        <f>+[1]Hoja2!F8</f>
        <v>TOTAL RD$</v>
      </c>
      <c r="I18" s="148"/>
      <c r="J18" s="55">
        <f>+J15+J16</f>
        <v>495681162.89999998</v>
      </c>
    </row>
    <row r="19" spans="1:10" ht="15.75" thickTop="1" x14ac:dyDescent="0.25">
      <c r="A19" t="s">
        <v>15</v>
      </c>
      <c r="B19" s="103">
        <v>-306131169.64999998</v>
      </c>
      <c r="C19" s="90"/>
      <c r="D19" s="43"/>
      <c r="E19" s="43"/>
      <c r="F19" s="43"/>
    </row>
    <row r="20" spans="1:10" x14ac:dyDescent="0.25">
      <c r="A20" t="s">
        <v>16</v>
      </c>
      <c r="B20" s="103">
        <v>74865059.700000003</v>
      </c>
      <c r="C20" s="90"/>
      <c r="D20" s="43"/>
      <c r="E20" s="43"/>
      <c r="F20" s="89" t="s">
        <v>276</v>
      </c>
      <c r="G20" s="89"/>
    </row>
    <row r="21" spans="1:10" x14ac:dyDescent="0.25">
      <c r="A21" t="s">
        <v>17</v>
      </c>
      <c r="B21" s="103">
        <v>-67374000.049999997</v>
      </c>
      <c r="C21" s="90"/>
      <c r="D21" s="43"/>
      <c r="E21" s="43"/>
      <c r="F21" s="4" t="s">
        <v>221</v>
      </c>
      <c r="G21" s="6">
        <v>198000</v>
      </c>
    </row>
    <row r="22" spans="1:10" x14ac:dyDescent="0.25">
      <c r="A22" s="2" t="s">
        <v>18</v>
      </c>
      <c r="B22" s="93">
        <f>SUM(B18:C21)</f>
        <v>406952898.65999997</v>
      </c>
      <c r="C22" s="94"/>
      <c r="F22" s="4" t="s">
        <v>353</v>
      </c>
      <c r="G22" s="6">
        <v>3578941.73</v>
      </c>
    </row>
    <row r="23" spans="1:10" ht="15.75" thickBot="1" x14ac:dyDescent="0.3">
      <c r="A23" s="2" t="s">
        <v>19</v>
      </c>
      <c r="B23" s="100">
        <f>+B15+B22</f>
        <v>924056436.25</v>
      </c>
      <c r="C23" s="101"/>
      <c r="G23" s="55">
        <f>+G21+G22</f>
        <v>3776941.73</v>
      </c>
    </row>
    <row r="24" spans="1:10" ht="15.75" thickTop="1" x14ac:dyDescent="0.25">
      <c r="B24" s="90"/>
      <c r="C24" s="90"/>
      <c r="F24" s="6"/>
    </row>
    <row r="25" spans="1:10" x14ac:dyDescent="0.25">
      <c r="A25" s="102" t="s">
        <v>20</v>
      </c>
      <c r="B25" s="102"/>
      <c r="C25" s="102"/>
      <c r="F25" s="6"/>
    </row>
    <row r="26" spans="1:10" x14ac:dyDescent="0.25">
      <c r="A26" s="4" t="s">
        <v>21</v>
      </c>
      <c r="B26" s="90"/>
      <c r="C26" s="90"/>
    </row>
    <row r="27" spans="1:10" x14ac:dyDescent="0.25">
      <c r="A27" t="s">
        <v>22</v>
      </c>
      <c r="B27" s="92">
        <v>13170.61</v>
      </c>
      <c r="C27" s="92"/>
    </row>
    <row r="28" spans="1:10" x14ac:dyDescent="0.25">
      <c r="A28" t="s">
        <v>23</v>
      </c>
      <c r="B28" s="91">
        <v>12263716.810000001</v>
      </c>
      <c r="C28" s="91"/>
      <c r="F28" s="6"/>
    </row>
    <row r="29" spans="1:10" x14ac:dyDescent="0.25">
      <c r="A29" t="s">
        <v>355</v>
      </c>
      <c r="B29" s="103">
        <v>6771072.6500000004</v>
      </c>
      <c r="C29" s="90"/>
      <c r="F29" s="6"/>
    </row>
    <row r="30" spans="1:10" x14ac:dyDescent="0.25">
      <c r="A30" s="2" t="s">
        <v>24</v>
      </c>
      <c r="B30" s="93">
        <f>SUM(B27:C29)</f>
        <v>19047960.07</v>
      </c>
      <c r="C30" s="94"/>
      <c r="F30" s="6"/>
    </row>
    <row r="31" spans="1:10" x14ac:dyDescent="0.25">
      <c r="B31" s="90"/>
      <c r="C31" s="90"/>
      <c r="F31" s="6"/>
    </row>
    <row r="32" spans="1:10" x14ac:dyDescent="0.25">
      <c r="A32" s="4" t="s">
        <v>25</v>
      </c>
      <c r="B32" s="90"/>
      <c r="C32" s="90"/>
      <c r="F32" s="6"/>
    </row>
    <row r="33" spans="1:10" x14ac:dyDescent="0.25">
      <c r="A33" t="s">
        <v>26</v>
      </c>
      <c r="B33" s="91">
        <v>4946930.18</v>
      </c>
      <c r="C33" s="91"/>
      <c r="G33" s="6"/>
    </row>
    <row r="34" spans="1:10" x14ac:dyDescent="0.25">
      <c r="A34" s="2" t="s">
        <v>27</v>
      </c>
      <c r="B34" s="93">
        <f>+B33</f>
        <v>4946930.18</v>
      </c>
      <c r="C34" s="94"/>
      <c r="F34" s="6"/>
      <c r="G34" s="6"/>
    </row>
    <row r="35" spans="1:10" ht="15.75" thickBot="1" x14ac:dyDescent="0.3">
      <c r="A35" s="2" t="s">
        <v>28</v>
      </c>
      <c r="B35" s="100">
        <f>+B30+B34</f>
        <v>23994890.25</v>
      </c>
      <c r="C35" s="101"/>
      <c r="G35" s="6"/>
    </row>
    <row r="36" spans="1:10" ht="15.75" thickTop="1" x14ac:dyDescent="0.25">
      <c r="B36" s="90"/>
      <c r="C36" s="90"/>
    </row>
    <row r="37" spans="1:10" x14ac:dyDescent="0.25">
      <c r="A37" s="102" t="s">
        <v>29</v>
      </c>
      <c r="B37" s="102"/>
      <c r="C37" s="102"/>
      <c r="G37" s="6"/>
    </row>
    <row r="38" spans="1:10" x14ac:dyDescent="0.25">
      <c r="A38" t="s">
        <v>30</v>
      </c>
      <c r="B38" s="92">
        <v>900061546</v>
      </c>
      <c r="C38" s="92"/>
    </row>
    <row r="39" spans="1:10" x14ac:dyDescent="0.25">
      <c r="A39" s="2" t="s">
        <v>31</v>
      </c>
      <c r="B39" s="93">
        <f>+B38</f>
        <v>900061546</v>
      </c>
      <c r="C39" s="94"/>
    </row>
    <row r="40" spans="1:10" ht="15.75" thickBot="1" x14ac:dyDescent="0.3">
      <c r="A40" s="2" t="s">
        <v>32</v>
      </c>
      <c r="B40" s="95">
        <f>+B35+B39</f>
        <v>924056436.25</v>
      </c>
      <c r="C40" s="96"/>
      <c r="J40" s="6"/>
    </row>
    <row r="41" spans="1:10" ht="15.75" thickTop="1" x14ac:dyDescent="0.25">
      <c r="B41" s="97">
        <f>+B23-B40</f>
        <v>0</v>
      </c>
      <c r="C41" s="98"/>
    </row>
    <row r="42" spans="1:10" x14ac:dyDescent="0.25">
      <c r="B42" s="5"/>
      <c r="C42" s="1"/>
    </row>
    <row r="43" spans="1:10" x14ac:dyDescent="0.25">
      <c r="B43" s="5"/>
      <c r="C43" s="1"/>
    </row>
    <row r="44" spans="1:10" x14ac:dyDescent="0.25">
      <c r="A44" t="s">
        <v>33</v>
      </c>
      <c r="C44" s="90" t="s">
        <v>218</v>
      </c>
      <c r="D44" s="90"/>
      <c r="E44" s="1"/>
      <c r="F44" s="7"/>
    </row>
    <row r="45" spans="1:10" x14ac:dyDescent="0.25">
      <c r="C45" s="1"/>
      <c r="D45" s="1"/>
      <c r="E45" s="1"/>
      <c r="F45" s="7"/>
    </row>
    <row r="46" spans="1:10" x14ac:dyDescent="0.25">
      <c r="A46" t="s">
        <v>245</v>
      </c>
      <c r="C46" t="s">
        <v>245</v>
      </c>
      <c r="D46" s="1"/>
      <c r="E46" s="1"/>
      <c r="F46" s="7"/>
    </row>
    <row r="47" spans="1:10" x14ac:dyDescent="0.25">
      <c r="A47" s="36" t="s">
        <v>35</v>
      </c>
      <c r="C47" s="90" t="s">
        <v>36</v>
      </c>
      <c r="D47" s="90"/>
      <c r="E47" s="1"/>
    </row>
    <row r="48" spans="1:10" x14ac:dyDescent="0.25">
      <c r="A48" s="9" t="s">
        <v>219</v>
      </c>
      <c r="C48" s="89" t="s">
        <v>70</v>
      </c>
      <c r="D48" s="89"/>
      <c r="E48" s="75"/>
      <c r="F48" s="4"/>
    </row>
    <row r="50" spans="1:6" x14ac:dyDescent="0.25">
      <c r="C50" s="4"/>
      <c r="D50" s="4"/>
      <c r="E50" s="4"/>
      <c r="F50" s="4"/>
    </row>
    <row r="51" spans="1:6" x14ac:dyDescent="0.25">
      <c r="A51" t="s">
        <v>39</v>
      </c>
    </row>
    <row r="53" spans="1:6" x14ac:dyDescent="0.25">
      <c r="A53" t="s">
        <v>246</v>
      </c>
    </row>
    <row r="54" spans="1:6" x14ac:dyDescent="0.25">
      <c r="A54" t="s">
        <v>220</v>
      </c>
    </row>
    <row r="55" spans="1:6" x14ac:dyDescent="0.25">
      <c r="A55" s="4" t="s">
        <v>356</v>
      </c>
    </row>
  </sheetData>
  <mergeCells count="50">
    <mergeCell ref="B13:C13"/>
    <mergeCell ref="A1:D1"/>
    <mergeCell ref="A2:D2"/>
    <mergeCell ref="A3:D3"/>
    <mergeCell ref="A4:D4"/>
    <mergeCell ref="A5:D5"/>
    <mergeCell ref="A6:D6"/>
    <mergeCell ref="A7:C7"/>
    <mergeCell ref="B8:C8"/>
    <mergeCell ref="B10:C10"/>
    <mergeCell ref="B11:C11"/>
    <mergeCell ref="B12:C12"/>
    <mergeCell ref="B14:C14"/>
    <mergeCell ref="I14:J14"/>
    <mergeCell ref="B15:C15"/>
    <mergeCell ref="H15:I15"/>
    <mergeCell ref="B16:C16"/>
    <mergeCell ref="H16:I16"/>
    <mergeCell ref="B24:C24"/>
    <mergeCell ref="K16:L16"/>
    <mergeCell ref="B17:C17"/>
    <mergeCell ref="H17:I17"/>
    <mergeCell ref="B18:C18"/>
    <mergeCell ref="H18:I18"/>
    <mergeCell ref="B19:C19"/>
    <mergeCell ref="B20:C20"/>
    <mergeCell ref="F20:G20"/>
    <mergeCell ref="B21:C21"/>
    <mergeCell ref="B22:C22"/>
    <mergeCell ref="B23:C23"/>
    <mergeCell ref="B36:C36"/>
    <mergeCell ref="A25:C25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C47:D47"/>
    <mergeCell ref="C48:D48"/>
    <mergeCell ref="A37:C37"/>
    <mergeCell ref="B38:C38"/>
    <mergeCell ref="B39:C39"/>
    <mergeCell ref="B40:C40"/>
    <mergeCell ref="B41:C41"/>
    <mergeCell ref="C44:D44"/>
  </mergeCells>
  <pageMargins left="0.25" right="0.25" top="0.75" bottom="0.75" header="0.3" footer="0.3"/>
  <pageSetup scale="78" fitToWidth="0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A5070-22ED-4C30-BF76-7CE83374494F}">
  <sheetPr>
    <pageSetUpPr fitToPage="1"/>
  </sheetPr>
  <dimension ref="A1:P19"/>
  <sheetViews>
    <sheetView workbookViewId="0">
      <selection activeCell="J22" sqref="J22:J23"/>
    </sheetView>
  </sheetViews>
  <sheetFormatPr baseColWidth="10" defaultRowHeight="15" x14ac:dyDescent="0.25"/>
  <cols>
    <col min="2" max="2" width="6" customWidth="1"/>
    <col min="3" max="3" width="13" customWidth="1"/>
    <col min="5" max="5" width="10.140625" customWidth="1"/>
    <col min="7" max="7" width="23" customWidth="1"/>
    <col min="9" max="9" width="8.85546875" customWidth="1"/>
    <col min="10" max="10" width="19.85546875" customWidth="1"/>
    <col min="11" max="11" width="8.85546875" customWidth="1"/>
    <col min="12" max="12" width="17" customWidth="1"/>
    <col min="13" max="13" width="17.140625" customWidth="1"/>
    <col min="14" max="14" width="16.42578125" customWidth="1"/>
    <col min="16" max="16" width="3.85546875" customWidth="1"/>
  </cols>
  <sheetData>
    <row r="1" spans="1:16" x14ac:dyDescent="0.25">
      <c r="A1" s="89" t="s">
        <v>43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</row>
    <row r="2" spans="1:16" x14ac:dyDescent="0.25">
      <c r="A2" s="90" t="s">
        <v>2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</row>
    <row r="3" spans="1:16" x14ac:dyDescent="0.25">
      <c r="A3" s="90" t="s">
        <v>44</v>
      </c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</row>
    <row r="4" spans="1:16" x14ac:dyDescent="0.25">
      <c r="A4" s="90" t="s">
        <v>359</v>
      </c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</row>
    <row r="5" spans="1:16" ht="15.75" thickBot="1" x14ac:dyDescent="0.3"/>
    <row r="6" spans="1:16" ht="30.75" thickBot="1" x14ac:dyDescent="0.3">
      <c r="A6" s="131" t="s">
        <v>45</v>
      </c>
      <c r="B6" s="132"/>
      <c r="C6" s="11" t="s">
        <v>46</v>
      </c>
      <c r="D6" s="131" t="s">
        <v>47</v>
      </c>
      <c r="E6" s="133"/>
      <c r="F6" s="131" t="s">
        <v>48</v>
      </c>
      <c r="G6" s="133"/>
      <c r="H6" s="131" t="s">
        <v>49</v>
      </c>
      <c r="I6" s="133"/>
      <c r="J6" s="11" t="s">
        <v>50</v>
      </c>
      <c r="K6" s="11" t="s">
        <v>51</v>
      </c>
      <c r="L6" s="12" t="s">
        <v>52</v>
      </c>
      <c r="M6" s="12" t="s">
        <v>53</v>
      </c>
      <c r="N6" s="13" t="s">
        <v>54</v>
      </c>
      <c r="O6" s="134" t="s">
        <v>55</v>
      </c>
      <c r="P6" s="135"/>
    </row>
    <row r="7" spans="1:16" ht="35.25" customHeight="1" x14ac:dyDescent="0.25">
      <c r="A7" s="126" t="s">
        <v>225</v>
      </c>
      <c r="B7" s="126"/>
      <c r="C7" s="14">
        <v>1029</v>
      </c>
      <c r="D7" s="126" t="s">
        <v>57</v>
      </c>
      <c r="E7" s="126"/>
      <c r="F7" s="127" t="s">
        <v>226</v>
      </c>
      <c r="G7" s="127"/>
      <c r="H7" s="128">
        <v>601013.55000000005</v>
      </c>
      <c r="I7" s="129"/>
      <c r="J7" s="15" t="s">
        <v>229</v>
      </c>
      <c r="K7" s="14">
        <v>12</v>
      </c>
      <c r="L7" s="14">
        <v>4</v>
      </c>
      <c r="M7" s="16">
        <f>+H7/K7</f>
        <v>50084.462500000001</v>
      </c>
      <c r="N7" s="16">
        <f>+M7*L7</f>
        <v>200337.85</v>
      </c>
      <c r="O7" s="130">
        <f>+H7-N7</f>
        <v>400675.70000000007</v>
      </c>
      <c r="P7" s="126"/>
    </row>
    <row r="8" spans="1:16" ht="35.25" customHeight="1" x14ac:dyDescent="0.25">
      <c r="A8" s="159" t="s">
        <v>225</v>
      </c>
      <c r="B8" s="159"/>
      <c r="C8" s="18">
        <v>1029</v>
      </c>
      <c r="D8" s="159" t="s">
        <v>57</v>
      </c>
      <c r="E8" s="159"/>
      <c r="F8" s="120" t="s">
        <v>228</v>
      </c>
      <c r="G8" s="120"/>
      <c r="H8" s="123">
        <v>17400</v>
      </c>
      <c r="I8" s="123"/>
      <c r="J8" s="79" t="s">
        <v>229</v>
      </c>
      <c r="K8" s="18">
        <v>12</v>
      </c>
      <c r="L8" s="18">
        <v>4</v>
      </c>
      <c r="M8" s="81">
        <f>+H8/K8</f>
        <v>1450</v>
      </c>
      <c r="N8" s="81">
        <f>+L8*M8</f>
        <v>5800</v>
      </c>
      <c r="O8" s="116">
        <f>+H8-N8</f>
        <v>11600</v>
      </c>
      <c r="P8" s="116"/>
    </row>
    <row r="9" spans="1:16" ht="35.25" customHeight="1" x14ac:dyDescent="0.25">
      <c r="A9" s="159" t="s">
        <v>225</v>
      </c>
      <c r="B9" s="159"/>
      <c r="C9" s="18">
        <v>1029</v>
      </c>
      <c r="D9" s="159" t="s">
        <v>57</v>
      </c>
      <c r="E9" s="159"/>
      <c r="F9" s="120" t="s">
        <v>227</v>
      </c>
      <c r="G9" s="120"/>
      <c r="H9" s="123">
        <v>86659.05</v>
      </c>
      <c r="I9" s="123"/>
      <c r="J9" s="79" t="s">
        <v>229</v>
      </c>
      <c r="K9" s="18">
        <v>12</v>
      </c>
      <c r="L9" s="18">
        <v>4</v>
      </c>
      <c r="M9" s="81">
        <f>+H9/K9</f>
        <v>7221.5875000000005</v>
      </c>
      <c r="N9" s="81">
        <f>+L9*M9</f>
        <v>28886.350000000002</v>
      </c>
      <c r="O9" s="116">
        <f>+H9-N9</f>
        <v>57772.7</v>
      </c>
      <c r="P9" s="116"/>
    </row>
    <row r="10" spans="1:16" ht="35.25" customHeight="1" x14ac:dyDescent="0.25">
      <c r="A10" s="117" t="s">
        <v>65</v>
      </c>
      <c r="B10" s="117"/>
      <c r="C10" s="18">
        <v>2602</v>
      </c>
      <c r="D10" s="117" t="s">
        <v>57</v>
      </c>
      <c r="E10" s="117"/>
      <c r="F10" s="120" t="s">
        <v>66</v>
      </c>
      <c r="G10" s="120"/>
      <c r="H10" s="123">
        <v>4636481.3600000003</v>
      </c>
      <c r="I10" s="123"/>
      <c r="J10" s="79" t="s">
        <v>67</v>
      </c>
      <c r="K10" s="17">
        <v>12</v>
      </c>
      <c r="L10" s="17">
        <v>10</v>
      </c>
      <c r="M10" s="19">
        <f>+H10/K10</f>
        <v>386373.44666666671</v>
      </c>
      <c r="N10" s="81">
        <f t="shared" ref="N10:N11" si="0">+L10*M10</f>
        <v>3863734.4666666673</v>
      </c>
      <c r="O10" s="116">
        <f>+H10-N10</f>
        <v>772746.89333333308</v>
      </c>
      <c r="P10" s="116"/>
    </row>
    <row r="11" spans="1:16" ht="35.25" customHeight="1" x14ac:dyDescent="0.25">
      <c r="A11" s="117" t="s">
        <v>283</v>
      </c>
      <c r="B11" s="117"/>
      <c r="C11" s="18">
        <v>1997</v>
      </c>
      <c r="D11" s="117" t="s">
        <v>57</v>
      </c>
      <c r="E11" s="117"/>
      <c r="F11" s="120" t="s">
        <v>281</v>
      </c>
      <c r="G11" s="120"/>
      <c r="H11" s="123">
        <v>5224.55</v>
      </c>
      <c r="I11" s="123"/>
      <c r="J11" s="79" t="s">
        <v>282</v>
      </c>
      <c r="K11" s="17">
        <v>5</v>
      </c>
      <c r="L11" s="17">
        <v>2</v>
      </c>
      <c r="M11" s="19">
        <f>+H11/K11</f>
        <v>1044.9100000000001</v>
      </c>
      <c r="N11" s="81">
        <f t="shared" si="0"/>
        <v>2089.8200000000002</v>
      </c>
      <c r="O11" s="116">
        <f>+H11-N11</f>
        <v>3134.73</v>
      </c>
      <c r="P11" s="116"/>
    </row>
    <row r="12" spans="1:16" ht="15.75" thickBot="1" x14ac:dyDescent="0.3">
      <c r="G12" s="20" t="s">
        <v>68</v>
      </c>
      <c r="H12" s="139">
        <f>SUM(H7:I11)</f>
        <v>5346778.5100000007</v>
      </c>
      <c r="I12" s="140"/>
      <c r="N12" s="55">
        <f>SUM(N7:N11)</f>
        <v>4100848.4866666673</v>
      </c>
      <c r="O12" s="155">
        <f>SUM(O7:P11)</f>
        <v>1245930.0233333332</v>
      </c>
      <c r="P12" s="155"/>
    </row>
    <row r="13" spans="1:16" ht="15.75" thickTop="1" x14ac:dyDescent="0.25"/>
    <row r="17" spans="5:12" ht="15.75" thickBot="1" x14ac:dyDescent="0.3">
      <c r="E17" s="72"/>
      <c r="F17" s="72"/>
      <c r="G17" s="72"/>
      <c r="J17" s="111"/>
      <c r="K17" s="111"/>
      <c r="L17" s="111"/>
    </row>
    <row r="18" spans="5:12" x14ac:dyDescent="0.25">
      <c r="E18" s="112" t="s">
        <v>35</v>
      </c>
      <c r="F18" s="112"/>
      <c r="G18" s="112"/>
      <c r="J18" s="112" t="s">
        <v>36</v>
      </c>
      <c r="K18" s="112"/>
      <c r="L18" s="112"/>
    </row>
    <row r="19" spans="5:12" x14ac:dyDescent="0.25">
      <c r="E19" s="90" t="s">
        <v>69</v>
      </c>
      <c r="F19" s="90"/>
      <c r="G19" s="90"/>
      <c r="J19" s="90" t="s">
        <v>70</v>
      </c>
      <c r="K19" s="90"/>
      <c r="L19" s="90"/>
    </row>
  </sheetData>
  <mergeCells count="41">
    <mergeCell ref="A1:P1"/>
    <mergeCell ref="A2:P2"/>
    <mergeCell ref="A3:P3"/>
    <mergeCell ref="A4:P4"/>
    <mergeCell ref="A6:B6"/>
    <mergeCell ref="D6:E6"/>
    <mergeCell ref="F6:G6"/>
    <mergeCell ref="H6:I6"/>
    <mergeCell ref="O6:P6"/>
    <mergeCell ref="O7:P7"/>
    <mergeCell ref="A8:B8"/>
    <mergeCell ref="D8:E8"/>
    <mergeCell ref="F8:G8"/>
    <mergeCell ref="H8:I8"/>
    <mergeCell ref="O8:P8"/>
    <mergeCell ref="A11:B11"/>
    <mergeCell ref="D11:E11"/>
    <mergeCell ref="F11:G11"/>
    <mergeCell ref="H11:I11"/>
    <mergeCell ref="A7:B7"/>
    <mergeCell ref="D7:E7"/>
    <mergeCell ref="F7:G7"/>
    <mergeCell ref="H7:I7"/>
    <mergeCell ref="A10:B10"/>
    <mergeCell ref="D10:E10"/>
    <mergeCell ref="F10:G10"/>
    <mergeCell ref="H10:I10"/>
    <mergeCell ref="O10:P10"/>
    <mergeCell ref="A9:B9"/>
    <mergeCell ref="D9:E9"/>
    <mergeCell ref="F9:G9"/>
    <mergeCell ref="H9:I9"/>
    <mergeCell ref="O9:P9"/>
    <mergeCell ref="O11:P11"/>
    <mergeCell ref="J17:L17"/>
    <mergeCell ref="E18:G18"/>
    <mergeCell ref="J18:L18"/>
    <mergeCell ref="E19:G19"/>
    <mergeCell ref="J19:L19"/>
    <mergeCell ref="H12:I12"/>
    <mergeCell ref="O12:P12"/>
  </mergeCells>
  <pageMargins left="0.7" right="0.7" top="0.75" bottom="0.75" header="0.3" footer="0.3"/>
  <pageSetup scale="60" fitToHeight="0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EA853-49C3-49AF-B527-2CC978B712D4}">
  <sheetPr>
    <pageSetUpPr fitToPage="1"/>
  </sheetPr>
  <dimension ref="B1:L473"/>
  <sheetViews>
    <sheetView workbookViewId="0">
      <selection activeCell="E36" sqref="E36"/>
    </sheetView>
  </sheetViews>
  <sheetFormatPr baseColWidth="10" defaultRowHeight="15" x14ac:dyDescent="0.25"/>
  <cols>
    <col min="1" max="1" width="1.5703125" customWidth="1"/>
    <col min="2" max="2" width="12.140625" style="36" customWidth="1"/>
    <col min="3" max="3" width="9.85546875" style="36" bestFit="1" customWidth="1"/>
    <col min="4" max="4" width="14.7109375" customWidth="1"/>
    <col min="5" max="5" width="19.140625" bestFit="1" customWidth="1"/>
    <col min="6" max="6" width="19.140625" hidden="1" customWidth="1"/>
    <col min="7" max="7" width="10.7109375" customWidth="1"/>
    <col min="8" max="8" width="20.42578125" bestFit="1" customWidth="1"/>
    <col min="9" max="9" width="33.42578125" customWidth="1"/>
    <col min="11" max="11" width="28.28515625" bestFit="1" customWidth="1"/>
    <col min="12" max="12" width="21.7109375" bestFit="1" customWidth="1"/>
    <col min="13" max="13" width="9.28515625" bestFit="1" customWidth="1"/>
    <col min="14" max="14" width="7" bestFit="1" customWidth="1"/>
    <col min="15" max="15" width="16.42578125" bestFit="1" customWidth="1"/>
    <col min="16" max="16" width="12.42578125" bestFit="1" customWidth="1"/>
    <col min="17" max="17" width="25.7109375" bestFit="1" customWidth="1"/>
    <col min="18" max="18" width="7.28515625" bestFit="1" customWidth="1"/>
    <col min="19" max="19" width="7.7109375" bestFit="1" customWidth="1"/>
    <col min="20" max="20" width="12.140625" bestFit="1" customWidth="1"/>
    <col min="21" max="21" width="7" bestFit="1" customWidth="1"/>
    <col min="22" max="22" width="15" bestFit="1" customWidth="1"/>
    <col min="23" max="23" width="11.85546875" bestFit="1" customWidth="1"/>
    <col min="24" max="24" width="13.7109375" bestFit="1" customWidth="1"/>
    <col min="25" max="25" width="13.28515625" bestFit="1" customWidth="1"/>
    <col min="26" max="26" width="10" bestFit="1" customWidth="1"/>
    <col min="27" max="27" width="8.7109375" bestFit="1" customWidth="1"/>
    <col min="28" max="28" width="13" bestFit="1" customWidth="1"/>
    <col min="29" max="29" width="11.140625" bestFit="1" customWidth="1"/>
    <col min="30" max="30" width="12.5703125" bestFit="1" customWidth="1"/>
    <col min="31" max="31" width="14.5703125" bestFit="1" customWidth="1"/>
    <col min="32" max="32" width="11.140625" bestFit="1" customWidth="1"/>
    <col min="33" max="33" width="13.140625" bestFit="1" customWidth="1"/>
    <col min="34" max="34" width="11.140625" bestFit="1" customWidth="1"/>
    <col min="35" max="35" width="13" bestFit="1" customWidth="1"/>
    <col min="36" max="36" width="23.5703125" bestFit="1" customWidth="1"/>
    <col min="37" max="37" width="26.7109375" bestFit="1" customWidth="1"/>
    <col min="38" max="38" width="11.140625" bestFit="1" customWidth="1"/>
    <col min="39" max="39" width="12.7109375" bestFit="1" customWidth="1"/>
    <col min="40" max="40" width="12.5703125" bestFit="1" customWidth="1"/>
    <col min="41" max="41" width="15.5703125" bestFit="1" customWidth="1"/>
    <col min="42" max="42" width="12.140625" bestFit="1" customWidth="1"/>
    <col min="43" max="43" width="15.140625" bestFit="1" customWidth="1"/>
    <col min="44" max="44" width="11.140625" bestFit="1" customWidth="1"/>
    <col min="45" max="45" width="13.5703125" bestFit="1" customWidth="1"/>
    <col min="46" max="46" width="15.28515625" bestFit="1" customWidth="1"/>
    <col min="47" max="47" width="18.42578125" bestFit="1" customWidth="1"/>
    <col min="48" max="48" width="13.5703125" bestFit="1" customWidth="1"/>
    <col min="49" max="49" width="16.7109375" bestFit="1" customWidth="1"/>
    <col min="50" max="50" width="11.140625" bestFit="1" customWidth="1"/>
    <col min="51" max="51" width="12" bestFit="1" customWidth="1"/>
    <col min="52" max="52" width="11.140625" bestFit="1" customWidth="1"/>
    <col min="53" max="53" width="13.42578125" bestFit="1" customWidth="1"/>
    <col min="54" max="54" width="11.140625" bestFit="1" customWidth="1"/>
    <col min="55" max="55" width="12.28515625" bestFit="1" customWidth="1"/>
    <col min="56" max="56" width="11.140625" bestFit="1" customWidth="1"/>
    <col min="57" max="57" width="11.28515625" bestFit="1" customWidth="1"/>
    <col min="58" max="58" width="11.140625" bestFit="1" customWidth="1"/>
    <col min="59" max="59" width="10.7109375" bestFit="1" customWidth="1"/>
    <col min="60" max="60" width="11.140625" bestFit="1" customWidth="1"/>
    <col min="61" max="61" width="13.85546875" bestFit="1" customWidth="1"/>
    <col min="62" max="62" width="13" bestFit="1" customWidth="1"/>
    <col min="63" max="63" width="16.140625" bestFit="1" customWidth="1"/>
    <col min="64" max="64" width="14.28515625" bestFit="1" customWidth="1"/>
    <col min="65" max="65" width="17.42578125" bestFit="1" customWidth="1"/>
    <col min="66" max="66" width="13" bestFit="1" customWidth="1"/>
    <col min="67" max="67" width="16.140625" bestFit="1" customWidth="1"/>
    <col min="68" max="68" width="11.140625" bestFit="1" customWidth="1"/>
    <col min="69" max="69" width="13" bestFit="1" customWidth="1"/>
    <col min="70" max="70" width="11.140625" bestFit="1" customWidth="1"/>
    <col min="71" max="71" width="12.85546875" bestFit="1" customWidth="1"/>
    <col min="72" max="72" width="11.140625" bestFit="1" customWidth="1"/>
    <col min="73" max="73" width="10.28515625" bestFit="1" customWidth="1"/>
    <col min="74" max="74" width="13.28515625" bestFit="1" customWidth="1"/>
    <col min="75" max="75" width="16.42578125" bestFit="1" customWidth="1"/>
    <col min="76" max="76" width="11.140625" bestFit="1" customWidth="1"/>
    <col min="77" max="77" width="11" bestFit="1" customWidth="1"/>
    <col min="78" max="78" width="15.28515625" bestFit="1" customWidth="1"/>
    <col min="79" max="79" width="18.42578125" bestFit="1" customWidth="1"/>
    <col min="80" max="80" width="11.140625" bestFit="1" customWidth="1"/>
    <col min="81" max="81" width="12.85546875" bestFit="1" customWidth="1"/>
    <col min="82" max="82" width="18.5703125" bestFit="1" customWidth="1"/>
    <col min="83" max="83" width="21.7109375" bestFit="1" customWidth="1"/>
    <col min="84" max="84" width="11.140625" bestFit="1" customWidth="1"/>
    <col min="85" max="85" width="13.42578125" bestFit="1" customWidth="1"/>
    <col min="86" max="86" width="13.5703125" bestFit="1" customWidth="1"/>
    <col min="87" max="87" width="16.7109375" bestFit="1" customWidth="1"/>
    <col min="88" max="88" width="11.140625" bestFit="1" customWidth="1"/>
    <col min="90" max="90" width="13" bestFit="1" customWidth="1"/>
    <col min="91" max="91" width="9.28515625" bestFit="1" customWidth="1"/>
    <col min="92" max="92" width="7" bestFit="1" customWidth="1"/>
    <col min="93" max="93" width="16.42578125" bestFit="1" customWidth="1"/>
    <col min="94" max="94" width="12.42578125" bestFit="1" customWidth="1"/>
    <col min="95" max="95" width="25.7109375" bestFit="1" customWidth="1"/>
    <col min="96" max="96" width="7.28515625" bestFit="1" customWidth="1"/>
    <col min="97" max="97" width="7.7109375" bestFit="1" customWidth="1"/>
    <col min="98" max="98" width="12.140625" bestFit="1" customWidth="1"/>
    <col min="99" max="99" width="7" bestFit="1" customWidth="1"/>
    <col min="100" max="100" width="15" bestFit="1" customWidth="1"/>
    <col min="101" max="101" width="11.85546875" bestFit="1" customWidth="1"/>
    <col min="102" max="102" width="13.7109375" bestFit="1" customWidth="1"/>
    <col min="103" max="103" width="13.28515625" bestFit="1" customWidth="1"/>
    <col min="104" max="104" width="10" bestFit="1" customWidth="1"/>
    <col min="105" max="105" width="8.7109375" bestFit="1" customWidth="1"/>
    <col min="106" max="106" width="13" bestFit="1" customWidth="1"/>
    <col min="107" max="107" width="16.140625" bestFit="1" customWidth="1"/>
    <col min="108" max="108" width="12.5703125" bestFit="1" customWidth="1"/>
  </cols>
  <sheetData>
    <row r="1" spans="2:12" x14ac:dyDescent="0.25">
      <c r="B1"/>
      <c r="C1"/>
    </row>
    <row r="2" spans="2:12" ht="15" customHeight="1" x14ac:dyDescent="0.25">
      <c r="B2" s="145" t="s">
        <v>71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</row>
    <row r="3" spans="2:12" x14ac:dyDescent="0.25">
      <c r="B3" s="146" t="s">
        <v>72</v>
      </c>
      <c r="C3" s="146"/>
      <c r="D3" s="146"/>
      <c r="E3" s="146"/>
      <c r="F3" s="146"/>
      <c r="G3" s="146"/>
      <c r="H3" s="146"/>
      <c r="I3" s="146"/>
      <c r="J3" s="146"/>
      <c r="K3" s="146"/>
      <c r="L3" s="146"/>
    </row>
    <row r="4" spans="2:12" x14ac:dyDescent="0.25">
      <c r="B4" s="147" t="s">
        <v>361</v>
      </c>
      <c r="C4" s="147"/>
      <c r="D4" s="147"/>
      <c r="E4" s="147"/>
      <c r="F4" s="147"/>
      <c r="G4" s="147"/>
      <c r="H4" s="147"/>
      <c r="I4" s="147"/>
      <c r="J4" s="147"/>
      <c r="K4" s="147"/>
      <c r="L4" s="147"/>
    </row>
    <row r="5" spans="2:12" ht="15.75" thickBot="1" x14ac:dyDescent="0.3">
      <c r="B5"/>
      <c r="C5"/>
    </row>
    <row r="6" spans="2:12" ht="15.75" thickBot="1" x14ac:dyDescent="0.3">
      <c r="B6" s="136" t="s">
        <v>74</v>
      </c>
      <c r="C6" s="136"/>
      <c r="D6" s="136" t="s">
        <v>75</v>
      </c>
      <c r="E6" s="136"/>
      <c r="F6" s="82"/>
      <c r="G6" s="136" t="s">
        <v>76</v>
      </c>
      <c r="H6" s="136"/>
      <c r="I6" s="27">
        <f>SUM(G8:G421)</f>
        <v>832687</v>
      </c>
      <c r="K6" s="28" t="s">
        <v>362</v>
      </c>
      <c r="L6" s="28"/>
    </row>
    <row r="7" spans="2:12" x14ac:dyDescent="0.25">
      <c r="B7" s="29" t="s">
        <v>78</v>
      </c>
      <c r="C7" s="29" t="s">
        <v>79</v>
      </c>
      <c r="D7" s="29" t="s">
        <v>80</v>
      </c>
      <c r="E7" s="29" t="s">
        <v>81</v>
      </c>
      <c r="F7" s="83" t="s">
        <v>363</v>
      </c>
      <c r="G7" s="29" t="s">
        <v>82</v>
      </c>
      <c r="H7" s="29" t="s">
        <v>83</v>
      </c>
      <c r="I7" s="29" t="s">
        <v>84</v>
      </c>
      <c r="K7" s="69" t="s">
        <v>85</v>
      </c>
      <c r="L7" s="80" t="s">
        <v>86</v>
      </c>
    </row>
    <row r="8" spans="2:12" x14ac:dyDescent="0.25">
      <c r="B8" s="30">
        <v>0</v>
      </c>
      <c r="C8" s="31">
        <v>0</v>
      </c>
      <c r="D8" s="32" t="s">
        <v>87</v>
      </c>
      <c r="E8" t="s">
        <v>87</v>
      </c>
      <c r="F8" s="32" t="s">
        <v>81</v>
      </c>
      <c r="G8" s="33">
        <v>0</v>
      </c>
      <c r="H8" s="34" t="s">
        <v>88</v>
      </c>
      <c r="I8" s="35"/>
      <c r="K8" s="80" t="s">
        <v>364</v>
      </c>
      <c r="L8" s="84">
        <v>795131</v>
      </c>
    </row>
    <row r="9" spans="2:12" x14ac:dyDescent="0.25">
      <c r="B9" s="38">
        <v>0</v>
      </c>
      <c r="C9" s="31">
        <v>0</v>
      </c>
      <c r="D9" s="32" t="s">
        <v>90</v>
      </c>
      <c r="E9" t="s">
        <v>90</v>
      </c>
      <c r="F9" s="32" t="s">
        <v>81</v>
      </c>
      <c r="G9" s="33">
        <v>0</v>
      </c>
      <c r="H9" s="34" t="s">
        <v>88</v>
      </c>
      <c r="I9" s="40"/>
      <c r="K9" s="85" t="s">
        <v>234</v>
      </c>
      <c r="L9" s="37">
        <v>368544</v>
      </c>
    </row>
    <row r="10" spans="2:12" x14ac:dyDescent="0.25">
      <c r="B10" s="30">
        <v>0</v>
      </c>
      <c r="C10" s="31">
        <v>0</v>
      </c>
      <c r="D10" s="32" t="s">
        <v>92</v>
      </c>
      <c r="E10" t="s">
        <v>92</v>
      </c>
      <c r="F10" s="32" t="s">
        <v>81</v>
      </c>
      <c r="G10" s="33">
        <v>0</v>
      </c>
      <c r="H10" s="34" t="s">
        <v>88</v>
      </c>
      <c r="I10" s="40"/>
      <c r="K10" s="85" t="s">
        <v>89</v>
      </c>
      <c r="L10" s="37">
        <v>301456</v>
      </c>
    </row>
    <row r="11" spans="2:12" x14ac:dyDescent="0.25">
      <c r="B11" s="30">
        <v>0</v>
      </c>
      <c r="C11" s="31">
        <v>0</v>
      </c>
      <c r="D11" s="32" t="s">
        <v>94</v>
      </c>
      <c r="E11" t="s">
        <v>94</v>
      </c>
      <c r="F11" s="32" t="s">
        <v>81</v>
      </c>
      <c r="G11" s="33">
        <v>0</v>
      </c>
      <c r="H11" s="34" t="s">
        <v>88</v>
      </c>
      <c r="I11" s="40"/>
      <c r="K11" s="85" t="s">
        <v>91</v>
      </c>
      <c r="L11" s="37">
        <v>109683</v>
      </c>
    </row>
    <row r="12" spans="2:12" x14ac:dyDescent="0.25">
      <c r="B12" s="30">
        <v>0</v>
      </c>
      <c r="C12" s="31">
        <v>0</v>
      </c>
      <c r="D12" s="32" t="s">
        <v>97</v>
      </c>
      <c r="E12" t="s">
        <v>97</v>
      </c>
      <c r="F12" s="32" t="s">
        <v>81</v>
      </c>
      <c r="G12" s="33">
        <v>0</v>
      </c>
      <c r="H12" s="34" t="s">
        <v>88</v>
      </c>
      <c r="I12" s="40"/>
      <c r="K12" s="85" t="s">
        <v>106</v>
      </c>
      <c r="L12" s="37">
        <v>2030</v>
      </c>
    </row>
    <row r="13" spans="2:12" x14ac:dyDescent="0.25">
      <c r="B13" s="30">
        <v>0</v>
      </c>
      <c r="C13" s="31">
        <v>0</v>
      </c>
      <c r="D13" s="32" t="s">
        <v>99</v>
      </c>
      <c r="E13" t="s">
        <v>99</v>
      </c>
      <c r="F13" s="32" t="s">
        <v>81</v>
      </c>
      <c r="G13" s="33">
        <v>0</v>
      </c>
      <c r="H13" s="34" t="s">
        <v>88</v>
      </c>
      <c r="I13" s="40"/>
      <c r="K13" s="85" t="s">
        <v>104</v>
      </c>
      <c r="L13" s="37">
        <v>1686</v>
      </c>
    </row>
    <row r="14" spans="2:12" x14ac:dyDescent="0.25">
      <c r="B14" s="30">
        <v>0</v>
      </c>
      <c r="C14" s="31">
        <v>0</v>
      </c>
      <c r="D14" s="32" t="s">
        <v>103</v>
      </c>
      <c r="E14" t="s">
        <v>103</v>
      </c>
      <c r="F14" s="32" t="s">
        <v>81</v>
      </c>
      <c r="G14" s="33">
        <v>0</v>
      </c>
      <c r="H14" s="34" t="s">
        <v>88</v>
      </c>
      <c r="I14" s="40"/>
      <c r="K14" s="85" t="s">
        <v>129</v>
      </c>
      <c r="L14" s="37">
        <v>1480</v>
      </c>
    </row>
    <row r="15" spans="2:12" x14ac:dyDescent="0.25">
      <c r="B15" s="30">
        <v>0</v>
      </c>
      <c r="C15" s="31">
        <v>0</v>
      </c>
      <c r="D15" s="32" t="s">
        <v>105</v>
      </c>
      <c r="E15" t="s">
        <v>105</v>
      </c>
      <c r="F15" s="32" t="s">
        <v>81</v>
      </c>
      <c r="G15" s="33">
        <v>0</v>
      </c>
      <c r="H15" s="34" t="s">
        <v>88</v>
      </c>
      <c r="I15" s="40"/>
      <c r="K15" s="85" t="s">
        <v>110</v>
      </c>
      <c r="L15" s="37">
        <v>1477</v>
      </c>
    </row>
    <row r="16" spans="2:12" x14ac:dyDescent="0.25">
      <c r="B16" s="30">
        <v>0</v>
      </c>
      <c r="C16" s="31">
        <v>0</v>
      </c>
      <c r="D16" s="32" t="s">
        <v>107</v>
      </c>
      <c r="E16" t="s">
        <v>107</v>
      </c>
      <c r="F16" s="32" t="s">
        <v>81</v>
      </c>
      <c r="G16" s="33">
        <v>0</v>
      </c>
      <c r="H16" s="34" t="s">
        <v>88</v>
      </c>
      <c r="I16" s="40"/>
      <c r="K16" s="85" t="s">
        <v>98</v>
      </c>
      <c r="L16" s="37">
        <v>1234</v>
      </c>
    </row>
    <row r="17" spans="2:12" x14ac:dyDescent="0.25">
      <c r="B17" s="30">
        <v>0</v>
      </c>
      <c r="C17" s="31">
        <v>0</v>
      </c>
      <c r="D17" s="32" t="s">
        <v>109</v>
      </c>
      <c r="E17" t="s">
        <v>109</v>
      </c>
      <c r="F17" s="32" t="s">
        <v>81</v>
      </c>
      <c r="G17" s="33">
        <v>0</v>
      </c>
      <c r="H17" s="34" t="s">
        <v>88</v>
      </c>
      <c r="I17" s="40"/>
      <c r="K17" s="85" t="s">
        <v>128</v>
      </c>
      <c r="L17" s="37">
        <v>1123</v>
      </c>
    </row>
    <row r="18" spans="2:12" x14ac:dyDescent="0.25">
      <c r="B18" s="30">
        <v>0</v>
      </c>
      <c r="C18" s="31">
        <v>0</v>
      </c>
      <c r="D18" s="32" t="s">
        <v>111</v>
      </c>
      <c r="E18" t="s">
        <v>111</v>
      </c>
      <c r="F18" s="32" t="s">
        <v>81</v>
      </c>
      <c r="G18" s="33">
        <v>0</v>
      </c>
      <c r="H18" s="34" t="s">
        <v>88</v>
      </c>
      <c r="I18" s="40"/>
      <c r="K18" s="85" t="s">
        <v>112</v>
      </c>
      <c r="L18" s="37">
        <v>1051</v>
      </c>
    </row>
    <row r="19" spans="2:12" x14ac:dyDescent="0.25">
      <c r="B19" s="30">
        <v>0</v>
      </c>
      <c r="C19" s="31">
        <v>0</v>
      </c>
      <c r="D19" s="32" t="s">
        <v>113</v>
      </c>
      <c r="E19" t="s">
        <v>113</v>
      </c>
      <c r="F19" s="32" t="s">
        <v>81</v>
      </c>
      <c r="G19" s="33">
        <v>0</v>
      </c>
      <c r="H19" s="34" t="s">
        <v>88</v>
      </c>
      <c r="I19" s="40"/>
      <c r="K19" s="85" t="s">
        <v>116</v>
      </c>
      <c r="L19" s="37">
        <v>990</v>
      </c>
    </row>
    <row r="20" spans="2:12" x14ac:dyDescent="0.25">
      <c r="B20" s="30">
        <v>0</v>
      </c>
      <c r="C20" s="31">
        <v>0</v>
      </c>
      <c r="D20" s="32" t="s">
        <v>115</v>
      </c>
      <c r="E20" t="s">
        <v>115</v>
      </c>
      <c r="F20" s="32" t="s">
        <v>81</v>
      </c>
      <c r="G20" s="33">
        <v>0</v>
      </c>
      <c r="H20" s="34" t="s">
        <v>88</v>
      </c>
      <c r="I20" s="40"/>
      <c r="K20" s="85" t="s">
        <v>118</v>
      </c>
      <c r="L20" s="37">
        <v>945</v>
      </c>
    </row>
    <row r="21" spans="2:12" x14ac:dyDescent="0.25">
      <c r="B21" s="30">
        <v>0</v>
      </c>
      <c r="C21" s="31">
        <v>0</v>
      </c>
      <c r="D21" s="32" t="s">
        <v>117</v>
      </c>
      <c r="E21" t="s">
        <v>117</v>
      </c>
      <c r="F21" s="32" t="s">
        <v>81</v>
      </c>
      <c r="G21" s="33">
        <v>0</v>
      </c>
      <c r="H21" s="34" t="s">
        <v>88</v>
      </c>
      <c r="I21" s="40"/>
      <c r="K21" s="85" t="s">
        <v>134</v>
      </c>
      <c r="L21" s="37">
        <v>830</v>
      </c>
    </row>
    <row r="22" spans="2:12" x14ac:dyDescent="0.25">
      <c r="B22" s="30">
        <v>0</v>
      </c>
      <c r="C22" s="31">
        <v>0</v>
      </c>
      <c r="D22" s="32" t="s">
        <v>119</v>
      </c>
      <c r="E22" t="s">
        <v>119</v>
      </c>
      <c r="F22" s="32" t="s">
        <v>81</v>
      </c>
      <c r="G22" s="33">
        <v>0</v>
      </c>
      <c r="H22" s="34" t="s">
        <v>88</v>
      </c>
      <c r="I22" s="40"/>
      <c r="K22" s="85" t="s">
        <v>125</v>
      </c>
      <c r="L22" s="37">
        <v>622</v>
      </c>
    </row>
    <row r="23" spans="2:12" x14ac:dyDescent="0.25">
      <c r="B23" s="30">
        <v>0</v>
      </c>
      <c r="C23" s="31">
        <v>0</v>
      </c>
      <c r="D23" s="32" t="s">
        <v>121</v>
      </c>
      <c r="E23" t="s">
        <v>121</v>
      </c>
      <c r="F23" s="32" t="s">
        <v>81</v>
      </c>
      <c r="G23" s="33">
        <v>0</v>
      </c>
      <c r="H23" s="34" t="s">
        <v>88</v>
      </c>
      <c r="I23" s="40"/>
      <c r="K23" s="85" t="s">
        <v>114</v>
      </c>
      <c r="L23" s="37">
        <v>618</v>
      </c>
    </row>
    <row r="24" spans="2:12" x14ac:dyDescent="0.25">
      <c r="B24" s="41">
        <v>1012919</v>
      </c>
      <c r="C24" s="36">
        <v>1012919</v>
      </c>
      <c r="D24" s="32" t="s">
        <v>102</v>
      </c>
      <c r="E24" t="s">
        <v>102</v>
      </c>
      <c r="F24" s="32" t="s">
        <v>81</v>
      </c>
      <c r="G24" s="39">
        <f t="shared" ref="G24:G87" si="0">+C24-B24+1</f>
        <v>1</v>
      </c>
      <c r="H24" s="34" t="s">
        <v>124</v>
      </c>
      <c r="I24" s="40"/>
      <c r="K24" s="85" t="s">
        <v>133</v>
      </c>
      <c r="L24" s="37">
        <v>546</v>
      </c>
    </row>
    <row r="25" spans="2:12" x14ac:dyDescent="0.25">
      <c r="B25" s="41">
        <v>1052615</v>
      </c>
      <c r="C25" s="36">
        <v>1052615</v>
      </c>
      <c r="D25" s="32" t="s">
        <v>96</v>
      </c>
      <c r="E25" t="s">
        <v>96</v>
      </c>
      <c r="F25" s="32" t="s">
        <v>81</v>
      </c>
      <c r="G25" s="33">
        <f t="shared" si="0"/>
        <v>1</v>
      </c>
      <c r="H25" s="34" t="s">
        <v>124</v>
      </c>
      <c r="I25" s="40"/>
      <c r="K25" s="85" t="s">
        <v>137</v>
      </c>
      <c r="L25" s="37">
        <v>471</v>
      </c>
    </row>
    <row r="26" spans="2:12" x14ac:dyDescent="0.25">
      <c r="B26" s="41">
        <v>1091328</v>
      </c>
      <c r="C26" s="36">
        <v>1091328</v>
      </c>
      <c r="D26" s="32" t="s">
        <v>102</v>
      </c>
      <c r="E26" t="s">
        <v>102</v>
      </c>
      <c r="F26" s="32" t="s">
        <v>81</v>
      </c>
      <c r="G26" s="39">
        <f t="shared" si="0"/>
        <v>1</v>
      </c>
      <c r="H26" s="34" t="s">
        <v>124</v>
      </c>
      <c r="I26" s="40"/>
      <c r="K26" s="85" t="s">
        <v>132</v>
      </c>
      <c r="L26" s="37">
        <v>345</v>
      </c>
    </row>
    <row r="27" spans="2:12" x14ac:dyDescent="0.25">
      <c r="B27" s="41">
        <v>1113070</v>
      </c>
      <c r="C27" s="36">
        <v>1113070</v>
      </c>
      <c r="D27" s="32" t="s">
        <v>122</v>
      </c>
      <c r="E27" t="s">
        <v>122</v>
      </c>
      <c r="F27" s="32" t="s">
        <v>81</v>
      </c>
      <c r="G27" s="33">
        <f t="shared" si="0"/>
        <v>1</v>
      </c>
      <c r="H27" s="34" t="s">
        <v>124</v>
      </c>
      <c r="I27" s="40"/>
      <c r="K27" s="80" t="s">
        <v>81</v>
      </c>
      <c r="L27" s="84">
        <v>37556</v>
      </c>
    </row>
    <row r="28" spans="2:12" x14ac:dyDescent="0.25">
      <c r="B28" s="41">
        <v>1113101</v>
      </c>
      <c r="C28" s="36">
        <v>1113111</v>
      </c>
      <c r="D28" s="32" t="s">
        <v>122</v>
      </c>
      <c r="E28" t="s">
        <v>122</v>
      </c>
      <c r="F28" s="32" t="s">
        <v>81</v>
      </c>
      <c r="G28" s="33">
        <f t="shared" si="0"/>
        <v>11</v>
      </c>
      <c r="H28" s="34" t="s">
        <v>124</v>
      </c>
      <c r="I28" s="40"/>
      <c r="K28" s="85" t="s">
        <v>251</v>
      </c>
      <c r="L28" s="37">
        <v>8998</v>
      </c>
    </row>
    <row r="29" spans="2:12" x14ac:dyDescent="0.25">
      <c r="B29" s="41">
        <v>1133488</v>
      </c>
      <c r="C29" s="36">
        <v>1133488</v>
      </c>
      <c r="D29" s="32" t="s">
        <v>196</v>
      </c>
      <c r="E29" t="s">
        <v>196</v>
      </c>
      <c r="F29" s="32" t="s">
        <v>81</v>
      </c>
      <c r="G29" s="33">
        <f t="shared" si="0"/>
        <v>1</v>
      </c>
      <c r="H29" s="34" t="s">
        <v>124</v>
      </c>
      <c r="I29" s="40"/>
      <c r="K29" s="85" t="s">
        <v>96</v>
      </c>
      <c r="L29" s="37">
        <v>5939</v>
      </c>
    </row>
    <row r="30" spans="2:12" x14ac:dyDescent="0.25">
      <c r="B30" s="41">
        <v>1133515</v>
      </c>
      <c r="C30" s="36">
        <v>1133515</v>
      </c>
      <c r="D30" s="32" t="s">
        <v>196</v>
      </c>
      <c r="E30" t="s">
        <v>196</v>
      </c>
      <c r="F30" s="32" t="s">
        <v>81</v>
      </c>
      <c r="G30" s="33">
        <f t="shared" si="0"/>
        <v>1</v>
      </c>
      <c r="H30" s="34" t="s">
        <v>124</v>
      </c>
      <c r="I30" s="40"/>
      <c r="K30" s="85" t="s">
        <v>108</v>
      </c>
      <c r="L30" s="37">
        <v>3572</v>
      </c>
    </row>
    <row r="31" spans="2:12" x14ac:dyDescent="0.25">
      <c r="B31" s="41">
        <v>1147059</v>
      </c>
      <c r="C31" s="36">
        <v>1147066</v>
      </c>
      <c r="D31" s="32" t="s">
        <v>96</v>
      </c>
      <c r="E31" t="s">
        <v>96</v>
      </c>
      <c r="F31" s="32" t="s">
        <v>81</v>
      </c>
      <c r="G31" s="33">
        <f t="shared" si="0"/>
        <v>8</v>
      </c>
      <c r="H31" s="34" t="s">
        <v>124</v>
      </c>
      <c r="I31" s="40"/>
      <c r="K31" s="85" t="s">
        <v>120</v>
      </c>
      <c r="L31" s="37">
        <v>3547</v>
      </c>
    </row>
    <row r="32" spans="2:12" x14ac:dyDescent="0.25">
      <c r="B32" s="41">
        <v>1156532</v>
      </c>
      <c r="C32" s="36">
        <v>1156532</v>
      </c>
      <c r="D32" s="32" t="s">
        <v>196</v>
      </c>
      <c r="E32" t="s">
        <v>196</v>
      </c>
      <c r="F32" s="32" t="s">
        <v>81</v>
      </c>
      <c r="G32" s="33">
        <f t="shared" si="0"/>
        <v>1</v>
      </c>
      <c r="H32" s="34" t="s">
        <v>124</v>
      </c>
      <c r="I32" s="40"/>
      <c r="K32" s="85" t="s">
        <v>100</v>
      </c>
      <c r="L32" s="37">
        <v>2582</v>
      </c>
    </row>
    <row r="33" spans="2:12" x14ac:dyDescent="0.25">
      <c r="B33" s="41">
        <v>1215841</v>
      </c>
      <c r="C33" s="36">
        <v>1215841</v>
      </c>
      <c r="D33" s="32" t="s">
        <v>108</v>
      </c>
      <c r="E33" t="s">
        <v>108</v>
      </c>
      <c r="F33" s="32" t="s">
        <v>81</v>
      </c>
      <c r="G33" s="33">
        <f t="shared" si="0"/>
        <v>1</v>
      </c>
      <c r="H33" s="34" t="s">
        <v>124</v>
      </c>
      <c r="I33" s="40"/>
      <c r="K33" s="85" t="s">
        <v>102</v>
      </c>
      <c r="L33" s="37">
        <v>2504</v>
      </c>
    </row>
    <row r="34" spans="2:12" x14ac:dyDescent="0.25">
      <c r="B34" s="41">
        <v>1217111</v>
      </c>
      <c r="C34" s="36">
        <v>1217112</v>
      </c>
      <c r="D34" s="32" t="s">
        <v>122</v>
      </c>
      <c r="E34" t="s">
        <v>122</v>
      </c>
      <c r="F34" s="32" t="s">
        <v>81</v>
      </c>
      <c r="G34" s="33">
        <f t="shared" si="0"/>
        <v>2</v>
      </c>
      <c r="H34" s="34" t="s">
        <v>124</v>
      </c>
      <c r="I34" s="40"/>
      <c r="K34" s="85" t="s">
        <v>130</v>
      </c>
      <c r="L34" s="37">
        <v>2425</v>
      </c>
    </row>
    <row r="35" spans="2:12" x14ac:dyDescent="0.25">
      <c r="B35" s="41">
        <v>1236700</v>
      </c>
      <c r="C35" s="36">
        <v>1236703</v>
      </c>
      <c r="D35" s="32" t="s">
        <v>140</v>
      </c>
      <c r="E35" t="s">
        <v>140</v>
      </c>
      <c r="F35" s="32" t="s">
        <v>81</v>
      </c>
      <c r="G35" s="33">
        <f t="shared" si="0"/>
        <v>4</v>
      </c>
      <c r="H35" s="34" t="s">
        <v>124</v>
      </c>
      <c r="I35" s="40"/>
      <c r="K35" s="85" t="s">
        <v>127</v>
      </c>
      <c r="L35" s="37">
        <v>1577</v>
      </c>
    </row>
    <row r="36" spans="2:12" x14ac:dyDescent="0.25">
      <c r="B36" s="41">
        <v>1240452</v>
      </c>
      <c r="C36" s="36">
        <v>1240452</v>
      </c>
      <c r="D36" s="32" t="s">
        <v>96</v>
      </c>
      <c r="E36" t="s">
        <v>96</v>
      </c>
      <c r="F36" s="32" t="s">
        <v>81</v>
      </c>
      <c r="G36" s="33">
        <f t="shared" si="0"/>
        <v>1</v>
      </c>
      <c r="H36" s="34" t="s">
        <v>124</v>
      </c>
      <c r="I36" s="40"/>
      <c r="K36" s="85" t="s">
        <v>122</v>
      </c>
      <c r="L36" s="37">
        <v>1415</v>
      </c>
    </row>
    <row r="37" spans="2:12" x14ac:dyDescent="0.25">
      <c r="B37" s="41">
        <v>1243859</v>
      </c>
      <c r="C37" s="36">
        <v>1243859</v>
      </c>
      <c r="D37" s="32" t="s">
        <v>196</v>
      </c>
      <c r="E37" t="s">
        <v>196</v>
      </c>
      <c r="F37" s="32" t="s">
        <v>81</v>
      </c>
      <c r="G37" s="33">
        <f t="shared" si="0"/>
        <v>1</v>
      </c>
      <c r="H37" s="34" t="s">
        <v>124</v>
      </c>
      <c r="I37" s="40"/>
      <c r="K37" s="85" t="s">
        <v>196</v>
      </c>
      <c r="L37" s="37">
        <v>1250</v>
      </c>
    </row>
    <row r="38" spans="2:12" x14ac:dyDescent="0.25">
      <c r="B38" s="41">
        <v>1243860</v>
      </c>
      <c r="C38" s="36">
        <v>1243860</v>
      </c>
      <c r="D38" s="32" t="s">
        <v>196</v>
      </c>
      <c r="E38" t="s">
        <v>196</v>
      </c>
      <c r="F38" s="32" t="s">
        <v>81</v>
      </c>
      <c r="G38" s="33">
        <f t="shared" si="0"/>
        <v>1</v>
      </c>
      <c r="H38" s="34" t="s">
        <v>124</v>
      </c>
      <c r="I38" s="40"/>
      <c r="K38" s="85" t="s">
        <v>136</v>
      </c>
      <c r="L38" s="37">
        <v>579</v>
      </c>
    </row>
    <row r="39" spans="2:12" x14ac:dyDescent="0.25">
      <c r="B39" s="41">
        <v>1276627</v>
      </c>
      <c r="C39" s="36">
        <v>1276628</v>
      </c>
      <c r="D39" s="32" t="s">
        <v>131</v>
      </c>
      <c r="E39" t="s">
        <v>131</v>
      </c>
      <c r="F39" s="32" t="s">
        <v>81</v>
      </c>
      <c r="G39" s="33">
        <f t="shared" si="0"/>
        <v>2</v>
      </c>
      <c r="H39" s="34" t="s">
        <v>124</v>
      </c>
      <c r="I39" s="40"/>
      <c r="K39" s="85" t="s">
        <v>140</v>
      </c>
      <c r="L39" s="37">
        <v>575</v>
      </c>
    </row>
    <row r="40" spans="2:12" x14ac:dyDescent="0.25">
      <c r="B40" s="41">
        <v>1300980</v>
      </c>
      <c r="C40" s="36">
        <v>1300980</v>
      </c>
      <c r="D40" s="32" t="s">
        <v>140</v>
      </c>
      <c r="E40" t="s">
        <v>140</v>
      </c>
      <c r="F40" s="32" t="s">
        <v>81</v>
      </c>
      <c r="G40" s="33">
        <f t="shared" si="0"/>
        <v>1</v>
      </c>
      <c r="H40" s="34" t="s">
        <v>124</v>
      </c>
      <c r="I40" s="40"/>
      <c r="K40" s="85" t="s">
        <v>148</v>
      </c>
      <c r="L40" s="37">
        <v>450</v>
      </c>
    </row>
    <row r="41" spans="2:12" x14ac:dyDescent="0.25">
      <c r="B41" s="41">
        <v>1412571</v>
      </c>
      <c r="C41" s="36">
        <v>1412590</v>
      </c>
      <c r="D41" s="32" t="s">
        <v>196</v>
      </c>
      <c r="E41" t="s">
        <v>196</v>
      </c>
      <c r="F41" s="32" t="s">
        <v>81</v>
      </c>
      <c r="G41" s="33">
        <f t="shared" si="0"/>
        <v>20</v>
      </c>
      <c r="H41" s="34" t="s">
        <v>124</v>
      </c>
      <c r="I41" s="40"/>
      <c r="K41" s="85" t="s">
        <v>131</v>
      </c>
      <c r="L41" s="37">
        <v>432</v>
      </c>
    </row>
    <row r="42" spans="2:12" x14ac:dyDescent="0.25">
      <c r="B42" s="41">
        <v>1412592</v>
      </c>
      <c r="C42" s="36">
        <v>1412600</v>
      </c>
      <c r="D42" s="32" t="s">
        <v>196</v>
      </c>
      <c r="E42" t="s">
        <v>196</v>
      </c>
      <c r="F42" s="32" t="s">
        <v>81</v>
      </c>
      <c r="G42" s="33">
        <f t="shared" si="0"/>
        <v>9</v>
      </c>
      <c r="H42" s="34" t="s">
        <v>124</v>
      </c>
      <c r="I42" s="40"/>
      <c r="K42" s="85" t="s">
        <v>138</v>
      </c>
      <c r="L42" s="37">
        <v>418</v>
      </c>
    </row>
    <row r="43" spans="2:12" x14ac:dyDescent="0.25">
      <c r="B43" s="36">
        <v>1452773</v>
      </c>
      <c r="C43" s="36">
        <v>1452950</v>
      </c>
      <c r="D43" s="32" t="s">
        <v>196</v>
      </c>
      <c r="E43" t="s">
        <v>196</v>
      </c>
      <c r="F43" s="32" t="s">
        <v>81</v>
      </c>
      <c r="G43" s="33">
        <f t="shared" si="0"/>
        <v>178</v>
      </c>
      <c r="H43" s="34" t="s">
        <v>124</v>
      </c>
      <c r="I43" s="40"/>
      <c r="K43" s="85" t="s">
        <v>139</v>
      </c>
      <c r="L43" s="37">
        <v>332</v>
      </c>
    </row>
    <row r="44" spans="2:12" x14ac:dyDescent="0.25">
      <c r="B44" s="41">
        <v>1452972</v>
      </c>
      <c r="C44" s="36">
        <v>1452976</v>
      </c>
      <c r="D44" s="32" t="s">
        <v>196</v>
      </c>
      <c r="E44" t="s">
        <v>196</v>
      </c>
      <c r="F44" s="32" t="s">
        <v>81</v>
      </c>
      <c r="G44" s="33">
        <f t="shared" si="0"/>
        <v>5</v>
      </c>
      <c r="H44" s="34" t="s">
        <v>124</v>
      </c>
      <c r="I44" s="40"/>
      <c r="K44" s="85" t="s">
        <v>142</v>
      </c>
      <c r="L44" s="37">
        <v>250</v>
      </c>
    </row>
    <row r="45" spans="2:12" x14ac:dyDescent="0.25">
      <c r="B45" s="41">
        <v>1455846</v>
      </c>
      <c r="C45" s="36">
        <v>1455846</v>
      </c>
      <c r="D45" s="32" t="s">
        <v>96</v>
      </c>
      <c r="E45" t="s">
        <v>96</v>
      </c>
      <c r="F45" s="32" t="s">
        <v>81</v>
      </c>
      <c r="G45" s="33">
        <f t="shared" si="0"/>
        <v>1</v>
      </c>
      <c r="H45" s="34" t="s">
        <v>124</v>
      </c>
      <c r="I45" s="40"/>
      <c r="K45" s="85" t="s">
        <v>143</v>
      </c>
      <c r="L45" s="37">
        <v>221</v>
      </c>
    </row>
    <row r="46" spans="2:12" x14ac:dyDescent="0.25">
      <c r="B46" s="41">
        <v>1474851</v>
      </c>
      <c r="C46" s="36">
        <v>1474853</v>
      </c>
      <c r="D46" s="32" t="s">
        <v>196</v>
      </c>
      <c r="E46" t="s">
        <v>196</v>
      </c>
      <c r="F46" s="32" t="s">
        <v>81</v>
      </c>
      <c r="G46" s="33">
        <f t="shared" si="0"/>
        <v>3</v>
      </c>
      <c r="H46" s="34" t="s">
        <v>124</v>
      </c>
      <c r="I46" s="40"/>
      <c r="K46" s="85" t="s">
        <v>94</v>
      </c>
      <c r="L46" s="37">
        <v>167</v>
      </c>
    </row>
    <row r="47" spans="2:12" x14ac:dyDescent="0.25">
      <c r="B47" s="41">
        <v>1474890</v>
      </c>
      <c r="C47" s="36">
        <v>1474895</v>
      </c>
      <c r="D47" s="32" t="s">
        <v>196</v>
      </c>
      <c r="E47" t="s">
        <v>196</v>
      </c>
      <c r="F47" s="32" t="s">
        <v>81</v>
      </c>
      <c r="G47" s="33">
        <f t="shared" si="0"/>
        <v>6</v>
      </c>
      <c r="H47" s="34" t="s">
        <v>124</v>
      </c>
      <c r="I47" s="40"/>
      <c r="K47" s="85" t="s">
        <v>144</v>
      </c>
      <c r="L47" s="37">
        <v>115</v>
      </c>
    </row>
    <row r="48" spans="2:12" x14ac:dyDescent="0.25">
      <c r="B48" s="41">
        <v>1475898</v>
      </c>
      <c r="C48" s="36">
        <v>1475898</v>
      </c>
      <c r="D48" s="32" t="s">
        <v>96</v>
      </c>
      <c r="E48" t="s">
        <v>96</v>
      </c>
      <c r="F48" s="32" t="s">
        <v>81</v>
      </c>
      <c r="G48" s="33">
        <f t="shared" si="0"/>
        <v>1</v>
      </c>
      <c r="H48" s="34" t="s">
        <v>124</v>
      </c>
      <c r="I48" s="40"/>
      <c r="K48" s="85" t="s">
        <v>123</v>
      </c>
      <c r="L48" s="37">
        <v>110</v>
      </c>
    </row>
    <row r="49" spans="2:12" x14ac:dyDescent="0.25">
      <c r="B49" s="41">
        <v>1476137</v>
      </c>
      <c r="C49" s="36">
        <v>1476137</v>
      </c>
      <c r="D49" s="32" t="s">
        <v>140</v>
      </c>
      <c r="E49" t="s">
        <v>140</v>
      </c>
      <c r="F49" s="32" t="s">
        <v>81</v>
      </c>
      <c r="G49" s="33">
        <f t="shared" si="0"/>
        <v>1</v>
      </c>
      <c r="H49" s="34" t="s">
        <v>124</v>
      </c>
      <c r="I49" s="40"/>
      <c r="K49" s="85" t="s">
        <v>147</v>
      </c>
      <c r="L49" s="37">
        <v>56</v>
      </c>
    </row>
    <row r="50" spans="2:12" x14ac:dyDescent="0.25">
      <c r="B50" s="41">
        <v>1527182</v>
      </c>
      <c r="C50" s="36">
        <v>1527182</v>
      </c>
      <c r="D50" s="32" t="s">
        <v>96</v>
      </c>
      <c r="E50" t="s">
        <v>96</v>
      </c>
      <c r="F50" s="32" t="s">
        <v>81</v>
      </c>
      <c r="G50" s="33">
        <f t="shared" si="0"/>
        <v>1</v>
      </c>
      <c r="H50" s="34" t="s">
        <v>124</v>
      </c>
      <c r="I50" s="40"/>
      <c r="K50" s="85" t="s">
        <v>109</v>
      </c>
      <c r="L50" s="37">
        <v>24</v>
      </c>
    </row>
    <row r="51" spans="2:12" x14ac:dyDescent="0.25">
      <c r="B51" s="41">
        <v>1546024</v>
      </c>
      <c r="C51" s="36">
        <v>1546024</v>
      </c>
      <c r="D51" s="32" t="s">
        <v>96</v>
      </c>
      <c r="E51" t="s">
        <v>96</v>
      </c>
      <c r="F51" s="32" t="s">
        <v>81</v>
      </c>
      <c r="G51" s="33">
        <f t="shared" si="0"/>
        <v>1</v>
      </c>
      <c r="H51" s="34" t="s">
        <v>124</v>
      </c>
      <c r="I51" s="40"/>
      <c r="K51" s="85" t="s">
        <v>145</v>
      </c>
      <c r="L51" s="37">
        <v>12</v>
      </c>
    </row>
    <row r="52" spans="2:12" x14ac:dyDescent="0.25">
      <c r="B52" s="41">
        <v>1547486</v>
      </c>
      <c r="C52" s="36">
        <v>1547486</v>
      </c>
      <c r="D52" s="32" t="s">
        <v>102</v>
      </c>
      <c r="E52" t="s">
        <v>102</v>
      </c>
      <c r="F52" s="32" t="s">
        <v>81</v>
      </c>
      <c r="G52" s="39">
        <f t="shared" si="0"/>
        <v>1</v>
      </c>
      <c r="H52" s="34" t="s">
        <v>124</v>
      </c>
      <c r="I52" s="40"/>
      <c r="K52" s="85" t="s">
        <v>101</v>
      </c>
      <c r="L52" s="37">
        <v>6</v>
      </c>
    </row>
    <row r="53" spans="2:12" x14ac:dyDescent="0.25">
      <c r="B53" s="41">
        <v>1585100</v>
      </c>
      <c r="C53" s="36">
        <v>1585100</v>
      </c>
      <c r="D53" s="32" t="s">
        <v>120</v>
      </c>
      <c r="E53" t="s">
        <v>120</v>
      </c>
      <c r="F53" s="32" t="s">
        <v>81</v>
      </c>
      <c r="G53" s="33">
        <f t="shared" si="0"/>
        <v>1</v>
      </c>
      <c r="H53" s="34" t="s">
        <v>124</v>
      </c>
      <c r="I53" s="40" t="s">
        <v>205</v>
      </c>
      <c r="K53" s="85" t="s">
        <v>113</v>
      </c>
      <c r="L53" s="37">
        <v>0</v>
      </c>
    </row>
    <row r="54" spans="2:12" x14ac:dyDescent="0.25">
      <c r="B54" s="41">
        <v>1609045</v>
      </c>
      <c r="C54" s="36">
        <v>1609045</v>
      </c>
      <c r="D54" s="32" t="s">
        <v>96</v>
      </c>
      <c r="E54" t="s">
        <v>96</v>
      </c>
      <c r="F54" s="32" t="s">
        <v>81</v>
      </c>
      <c r="G54" s="33">
        <f t="shared" si="0"/>
        <v>1</v>
      </c>
      <c r="H54" s="34" t="s">
        <v>124</v>
      </c>
      <c r="I54" s="40"/>
      <c r="K54" s="85" t="s">
        <v>99</v>
      </c>
      <c r="L54" s="37">
        <v>0</v>
      </c>
    </row>
    <row r="55" spans="2:12" x14ac:dyDescent="0.25">
      <c r="B55" s="41">
        <v>1609124</v>
      </c>
      <c r="C55" s="36">
        <v>1609124</v>
      </c>
      <c r="D55" s="32" t="s">
        <v>96</v>
      </c>
      <c r="E55" t="s">
        <v>96</v>
      </c>
      <c r="F55" s="32" t="s">
        <v>81</v>
      </c>
      <c r="G55" s="33">
        <f t="shared" si="0"/>
        <v>1</v>
      </c>
      <c r="H55" s="34" t="s">
        <v>124</v>
      </c>
      <c r="I55" s="40"/>
      <c r="K55" s="85" t="s">
        <v>97</v>
      </c>
      <c r="L55" s="37">
        <v>0</v>
      </c>
    </row>
    <row r="56" spans="2:12" x14ac:dyDescent="0.25">
      <c r="B56" s="41">
        <v>1622033</v>
      </c>
      <c r="C56" s="36">
        <v>1622033</v>
      </c>
      <c r="D56" s="32" t="s">
        <v>120</v>
      </c>
      <c r="E56" t="s">
        <v>120</v>
      </c>
      <c r="F56" s="32" t="s">
        <v>81</v>
      </c>
      <c r="G56" s="39">
        <f t="shared" si="0"/>
        <v>1</v>
      </c>
      <c r="H56" s="34" t="s">
        <v>124</v>
      </c>
      <c r="I56" s="40" t="s">
        <v>237</v>
      </c>
      <c r="K56" s="85" t="s">
        <v>117</v>
      </c>
      <c r="L56" s="37">
        <v>0</v>
      </c>
    </row>
    <row r="57" spans="2:12" x14ac:dyDescent="0.25">
      <c r="B57" s="41">
        <v>1679501</v>
      </c>
      <c r="C57" s="36">
        <v>1679501</v>
      </c>
      <c r="D57" s="32" t="s">
        <v>96</v>
      </c>
      <c r="E57" t="s">
        <v>96</v>
      </c>
      <c r="F57" s="32" t="s">
        <v>81</v>
      </c>
      <c r="G57" s="33">
        <f t="shared" si="0"/>
        <v>1</v>
      </c>
      <c r="H57" s="34" t="s">
        <v>124</v>
      </c>
      <c r="I57" s="40"/>
      <c r="K57" s="85" t="s">
        <v>111</v>
      </c>
      <c r="L57" s="37">
        <v>0</v>
      </c>
    </row>
    <row r="58" spans="2:12" x14ac:dyDescent="0.25">
      <c r="B58" s="41">
        <v>1733182</v>
      </c>
      <c r="C58" s="36">
        <v>1733187</v>
      </c>
      <c r="D58" s="32" t="s">
        <v>96</v>
      </c>
      <c r="E58" t="s">
        <v>96</v>
      </c>
      <c r="F58" s="32" t="s">
        <v>81</v>
      </c>
      <c r="G58" s="33">
        <f t="shared" si="0"/>
        <v>6</v>
      </c>
      <c r="H58" s="34" t="s">
        <v>124</v>
      </c>
      <c r="I58" s="40"/>
      <c r="K58" s="85" t="s">
        <v>121</v>
      </c>
      <c r="L58" s="37">
        <v>0</v>
      </c>
    </row>
    <row r="59" spans="2:12" x14ac:dyDescent="0.25">
      <c r="B59" s="41">
        <v>1733274</v>
      </c>
      <c r="C59" s="36">
        <v>1733274</v>
      </c>
      <c r="D59" s="32" t="s">
        <v>96</v>
      </c>
      <c r="E59" t="s">
        <v>96</v>
      </c>
      <c r="F59" s="32" t="s">
        <v>81</v>
      </c>
      <c r="G59" s="33">
        <f t="shared" si="0"/>
        <v>1</v>
      </c>
      <c r="H59" s="34" t="s">
        <v>124</v>
      </c>
      <c r="I59" s="40"/>
      <c r="K59" s="85" t="s">
        <v>92</v>
      </c>
      <c r="L59" s="37">
        <v>0</v>
      </c>
    </row>
    <row r="60" spans="2:12" x14ac:dyDescent="0.25">
      <c r="B60" s="41">
        <v>1733522</v>
      </c>
      <c r="C60" s="36">
        <v>1733522</v>
      </c>
      <c r="D60" s="32" t="s">
        <v>96</v>
      </c>
      <c r="E60" t="s">
        <v>96</v>
      </c>
      <c r="F60" s="32" t="s">
        <v>81</v>
      </c>
      <c r="G60" s="33">
        <f t="shared" si="0"/>
        <v>1</v>
      </c>
      <c r="H60" s="34" t="s">
        <v>124</v>
      </c>
      <c r="I60" s="40"/>
      <c r="K60" s="85" t="s">
        <v>115</v>
      </c>
      <c r="L60" s="37">
        <v>0</v>
      </c>
    </row>
    <row r="61" spans="2:12" x14ac:dyDescent="0.25">
      <c r="B61" s="41">
        <v>1733550</v>
      </c>
      <c r="C61" s="36">
        <v>1733550</v>
      </c>
      <c r="D61" s="32" t="s">
        <v>96</v>
      </c>
      <c r="E61" t="s">
        <v>96</v>
      </c>
      <c r="F61" s="32" t="s">
        <v>81</v>
      </c>
      <c r="G61" s="33">
        <f t="shared" si="0"/>
        <v>1</v>
      </c>
      <c r="H61" s="34" t="s">
        <v>124</v>
      </c>
      <c r="I61" s="40"/>
      <c r="K61" s="85" t="s">
        <v>103</v>
      </c>
      <c r="L61" s="37">
        <v>0</v>
      </c>
    </row>
    <row r="62" spans="2:12" x14ac:dyDescent="0.25">
      <c r="B62" s="41">
        <v>1734413</v>
      </c>
      <c r="C62" s="36">
        <v>1734413</v>
      </c>
      <c r="D62" s="32" t="s">
        <v>102</v>
      </c>
      <c r="E62" t="s">
        <v>102</v>
      </c>
      <c r="F62" s="32" t="s">
        <v>81</v>
      </c>
      <c r="G62" s="39">
        <f t="shared" si="0"/>
        <v>1</v>
      </c>
      <c r="H62" s="34" t="s">
        <v>124</v>
      </c>
      <c r="I62" s="40"/>
      <c r="K62" s="85" t="s">
        <v>119</v>
      </c>
      <c r="L62" s="37">
        <v>0</v>
      </c>
    </row>
    <row r="63" spans="2:12" x14ac:dyDescent="0.25">
      <c r="B63" s="41">
        <v>1759512</v>
      </c>
      <c r="C63" s="36">
        <v>1759512</v>
      </c>
      <c r="D63" s="32" t="s">
        <v>120</v>
      </c>
      <c r="E63" t="s">
        <v>120</v>
      </c>
      <c r="F63" s="32" t="s">
        <v>81</v>
      </c>
      <c r="G63" s="39">
        <f t="shared" si="0"/>
        <v>1</v>
      </c>
      <c r="H63" s="34" t="s">
        <v>124</v>
      </c>
      <c r="I63" s="40"/>
      <c r="K63" s="85" t="s">
        <v>87</v>
      </c>
      <c r="L63" s="37">
        <v>0</v>
      </c>
    </row>
    <row r="64" spans="2:12" x14ac:dyDescent="0.25">
      <c r="B64" s="41">
        <v>1768015</v>
      </c>
      <c r="C64" s="36">
        <v>1768015</v>
      </c>
      <c r="D64" s="32" t="s">
        <v>96</v>
      </c>
      <c r="E64" t="s">
        <v>96</v>
      </c>
      <c r="F64" s="32" t="s">
        <v>81</v>
      </c>
      <c r="G64" s="33">
        <f t="shared" si="0"/>
        <v>1</v>
      </c>
      <c r="H64" s="34" t="s">
        <v>124</v>
      </c>
      <c r="I64" s="40"/>
      <c r="K64" s="85" t="s">
        <v>90</v>
      </c>
      <c r="L64" s="37">
        <v>0</v>
      </c>
    </row>
    <row r="65" spans="2:12" x14ac:dyDescent="0.25">
      <c r="B65" s="41">
        <v>1786739</v>
      </c>
      <c r="C65" s="36">
        <v>1786739</v>
      </c>
      <c r="D65" s="32" t="s">
        <v>131</v>
      </c>
      <c r="E65" t="s">
        <v>131</v>
      </c>
      <c r="F65" s="32" t="s">
        <v>81</v>
      </c>
      <c r="G65" s="33">
        <f t="shared" si="0"/>
        <v>1</v>
      </c>
      <c r="H65" s="34" t="s">
        <v>124</v>
      </c>
      <c r="I65" s="40"/>
      <c r="K65" s="85" t="s">
        <v>105</v>
      </c>
      <c r="L65" s="37">
        <v>0</v>
      </c>
    </row>
    <row r="66" spans="2:12" x14ac:dyDescent="0.25">
      <c r="B66" s="41">
        <v>1808816</v>
      </c>
      <c r="C66" s="36">
        <v>1808816</v>
      </c>
      <c r="D66" s="32" t="s">
        <v>140</v>
      </c>
      <c r="E66" t="s">
        <v>140</v>
      </c>
      <c r="F66" s="32" t="s">
        <v>81</v>
      </c>
      <c r="G66" s="33">
        <f t="shared" si="0"/>
        <v>1</v>
      </c>
      <c r="H66" s="34" t="s">
        <v>124</v>
      </c>
      <c r="I66" s="40"/>
      <c r="K66" s="85" t="s">
        <v>107</v>
      </c>
      <c r="L66" s="37">
        <v>0</v>
      </c>
    </row>
    <row r="67" spans="2:12" x14ac:dyDescent="0.25">
      <c r="B67" s="41">
        <v>1841441</v>
      </c>
      <c r="C67" s="36">
        <v>1841441</v>
      </c>
      <c r="D67" s="32" t="s">
        <v>140</v>
      </c>
      <c r="E67" t="s">
        <v>140</v>
      </c>
      <c r="F67" s="32" t="s">
        <v>81</v>
      </c>
      <c r="G67" s="33">
        <f t="shared" si="0"/>
        <v>1</v>
      </c>
      <c r="H67" s="34" t="s">
        <v>124</v>
      </c>
      <c r="I67" s="40"/>
      <c r="K67" s="36" t="s">
        <v>150</v>
      </c>
      <c r="L67" s="37">
        <v>832687</v>
      </c>
    </row>
    <row r="68" spans="2:12" x14ac:dyDescent="0.25">
      <c r="B68" s="41">
        <v>1842855</v>
      </c>
      <c r="C68" s="36">
        <v>1842855</v>
      </c>
      <c r="D68" s="32" t="s">
        <v>96</v>
      </c>
      <c r="E68" t="s">
        <v>96</v>
      </c>
      <c r="F68" s="32" t="s">
        <v>81</v>
      </c>
      <c r="G68" s="33">
        <f t="shared" si="0"/>
        <v>1</v>
      </c>
      <c r="H68" s="34" t="s">
        <v>124</v>
      </c>
      <c r="I68" s="40"/>
    </row>
    <row r="69" spans="2:12" x14ac:dyDescent="0.25">
      <c r="B69" s="41">
        <v>1842909</v>
      </c>
      <c r="C69" s="36">
        <v>1842909</v>
      </c>
      <c r="D69" s="32" t="s">
        <v>96</v>
      </c>
      <c r="E69" t="s">
        <v>96</v>
      </c>
      <c r="F69" s="32" t="s">
        <v>81</v>
      </c>
      <c r="G69" s="33">
        <f t="shared" si="0"/>
        <v>1</v>
      </c>
      <c r="H69" s="34" t="s">
        <v>124</v>
      </c>
      <c r="I69" s="40"/>
    </row>
    <row r="70" spans="2:12" x14ac:dyDescent="0.25">
      <c r="B70" s="41">
        <v>1935190</v>
      </c>
      <c r="C70" s="36">
        <v>1935190</v>
      </c>
      <c r="D70" s="32" t="s">
        <v>108</v>
      </c>
      <c r="E70" t="s">
        <v>108</v>
      </c>
      <c r="F70" s="32" t="s">
        <v>81</v>
      </c>
      <c r="G70" s="33">
        <f t="shared" si="0"/>
        <v>1</v>
      </c>
      <c r="H70" s="34" t="s">
        <v>124</v>
      </c>
      <c r="I70" s="40"/>
    </row>
    <row r="71" spans="2:12" x14ac:dyDescent="0.25">
      <c r="B71" s="41">
        <v>1976775</v>
      </c>
      <c r="C71" s="36">
        <v>1976775</v>
      </c>
      <c r="D71" s="32" t="s">
        <v>96</v>
      </c>
      <c r="E71" t="s">
        <v>96</v>
      </c>
      <c r="F71" s="32" t="s">
        <v>81</v>
      </c>
      <c r="G71" s="33">
        <f t="shared" si="0"/>
        <v>1</v>
      </c>
      <c r="H71" s="34" t="s">
        <v>124</v>
      </c>
      <c r="I71" s="40"/>
      <c r="K71" s="37"/>
    </row>
    <row r="72" spans="2:12" x14ac:dyDescent="0.25">
      <c r="B72" s="41">
        <v>1976794</v>
      </c>
      <c r="C72" s="36">
        <v>1976794</v>
      </c>
      <c r="D72" s="32" t="s">
        <v>96</v>
      </c>
      <c r="E72" t="s">
        <v>96</v>
      </c>
      <c r="F72" s="32" t="s">
        <v>81</v>
      </c>
      <c r="G72" s="33">
        <f t="shared" si="0"/>
        <v>1</v>
      </c>
      <c r="H72" s="34" t="s">
        <v>124</v>
      </c>
      <c r="I72" s="40"/>
    </row>
    <row r="73" spans="2:12" x14ac:dyDescent="0.25">
      <c r="B73" s="41">
        <v>1976799</v>
      </c>
      <c r="C73" s="36">
        <v>1976799</v>
      </c>
      <c r="D73" s="32" t="s">
        <v>96</v>
      </c>
      <c r="E73" t="s">
        <v>96</v>
      </c>
      <c r="F73" s="32" t="s">
        <v>81</v>
      </c>
      <c r="G73" s="33">
        <f t="shared" si="0"/>
        <v>1</v>
      </c>
      <c r="H73" s="34" t="s">
        <v>124</v>
      </c>
      <c r="I73" s="40"/>
    </row>
    <row r="74" spans="2:12" x14ac:dyDescent="0.25">
      <c r="B74" s="41">
        <v>1976832</v>
      </c>
      <c r="C74" s="36">
        <v>1976832</v>
      </c>
      <c r="D74" s="32" t="s">
        <v>96</v>
      </c>
      <c r="E74" t="s">
        <v>96</v>
      </c>
      <c r="F74" s="32" t="s">
        <v>81</v>
      </c>
      <c r="G74" s="33">
        <f t="shared" si="0"/>
        <v>1</v>
      </c>
      <c r="H74" s="34" t="s">
        <v>124</v>
      </c>
      <c r="I74" s="40"/>
    </row>
    <row r="75" spans="2:12" x14ac:dyDescent="0.25">
      <c r="B75" s="41">
        <v>1976897</v>
      </c>
      <c r="C75" s="36">
        <v>1976897</v>
      </c>
      <c r="D75" s="32" t="s">
        <v>96</v>
      </c>
      <c r="E75" t="s">
        <v>96</v>
      </c>
      <c r="F75" s="32" t="s">
        <v>81</v>
      </c>
      <c r="G75" s="33">
        <f t="shared" si="0"/>
        <v>1</v>
      </c>
      <c r="H75" s="34" t="s">
        <v>124</v>
      </c>
      <c r="I75" s="40"/>
    </row>
    <row r="76" spans="2:12" x14ac:dyDescent="0.25">
      <c r="B76" s="41">
        <v>1977248</v>
      </c>
      <c r="C76" s="36">
        <v>1977250</v>
      </c>
      <c r="D76" s="32" t="s">
        <v>120</v>
      </c>
      <c r="E76" t="s">
        <v>120</v>
      </c>
      <c r="F76" s="32" t="s">
        <v>81</v>
      </c>
      <c r="G76" s="39">
        <f t="shared" si="0"/>
        <v>3</v>
      </c>
      <c r="H76" s="34" t="s">
        <v>124</v>
      </c>
      <c r="I76" s="40"/>
    </row>
    <row r="77" spans="2:12" x14ac:dyDescent="0.25">
      <c r="B77" s="41">
        <v>1977278</v>
      </c>
      <c r="C77" s="36">
        <v>1977278</v>
      </c>
      <c r="D77" s="32" t="s">
        <v>120</v>
      </c>
      <c r="E77" t="s">
        <v>120</v>
      </c>
      <c r="F77" s="32" t="s">
        <v>81</v>
      </c>
      <c r="G77" s="39">
        <f t="shared" si="0"/>
        <v>1</v>
      </c>
      <c r="H77" s="34" t="s">
        <v>124</v>
      </c>
      <c r="I77" s="40"/>
    </row>
    <row r="78" spans="2:12" x14ac:dyDescent="0.25">
      <c r="B78" s="41">
        <v>1987325</v>
      </c>
      <c r="C78" s="36">
        <v>1987325</v>
      </c>
      <c r="D78" s="32" t="s">
        <v>96</v>
      </c>
      <c r="E78" t="s">
        <v>96</v>
      </c>
      <c r="F78" s="32" t="s">
        <v>81</v>
      </c>
      <c r="G78" s="33">
        <f t="shared" si="0"/>
        <v>1</v>
      </c>
      <c r="H78" s="34" t="s">
        <v>124</v>
      </c>
      <c r="I78" s="40"/>
    </row>
    <row r="79" spans="2:12" x14ac:dyDescent="0.25">
      <c r="B79" s="41">
        <v>1987462</v>
      </c>
      <c r="C79" s="36">
        <v>1987462</v>
      </c>
      <c r="D79" s="32" t="s">
        <v>96</v>
      </c>
      <c r="E79" t="s">
        <v>96</v>
      </c>
      <c r="F79" s="32" t="s">
        <v>81</v>
      </c>
      <c r="G79" s="33">
        <f t="shared" si="0"/>
        <v>1</v>
      </c>
      <c r="H79" s="34" t="s">
        <v>124</v>
      </c>
      <c r="I79" s="40"/>
    </row>
    <row r="80" spans="2:12" x14ac:dyDescent="0.25">
      <c r="B80" s="41">
        <v>2005514</v>
      </c>
      <c r="C80" s="36">
        <v>2005514</v>
      </c>
      <c r="D80" s="32" t="s">
        <v>131</v>
      </c>
      <c r="E80" t="s">
        <v>131</v>
      </c>
      <c r="F80" s="32" t="s">
        <v>81</v>
      </c>
      <c r="G80" s="33">
        <f t="shared" si="0"/>
        <v>1</v>
      </c>
      <c r="H80" s="34" t="s">
        <v>124</v>
      </c>
      <c r="I80" s="40"/>
    </row>
    <row r="81" spans="2:9" x14ac:dyDescent="0.25">
      <c r="B81" s="41">
        <v>2034469</v>
      </c>
      <c r="C81" s="36">
        <v>2034469</v>
      </c>
      <c r="D81" s="32" t="s">
        <v>96</v>
      </c>
      <c r="E81" t="s">
        <v>96</v>
      </c>
      <c r="F81" s="32" t="s">
        <v>81</v>
      </c>
      <c r="G81" s="33">
        <f t="shared" si="0"/>
        <v>1</v>
      </c>
      <c r="H81" s="34" t="s">
        <v>124</v>
      </c>
      <c r="I81" s="40"/>
    </row>
    <row r="82" spans="2:9" x14ac:dyDescent="0.25">
      <c r="B82" s="41">
        <v>2053973</v>
      </c>
      <c r="C82" s="36">
        <v>2053973</v>
      </c>
      <c r="D82" s="32" t="s">
        <v>108</v>
      </c>
      <c r="E82" t="s">
        <v>108</v>
      </c>
      <c r="F82" s="32" t="s">
        <v>81</v>
      </c>
      <c r="G82" s="33">
        <f t="shared" si="0"/>
        <v>1</v>
      </c>
      <c r="H82" s="34" t="s">
        <v>124</v>
      </c>
      <c r="I82" s="40"/>
    </row>
    <row r="83" spans="2:9" x14ac:dyDescent="0.25">
      <c r="B83" s="41">
        <v>2084770</v>
      </c>
      <c r="C83" s="36">
        <v>2084771</v>
      </c>
      <c r="D83" s="32" t="s">
        <v>131</v>
      </c>
      <c r="E83" t="s">
        <v>131</v>
      </c>
      <c r="F83" s="32" t="s">
        <v>81</v>
      </c>
      <c r="G83" s="33">
        <f t="shared" si="0"/>
        <v>2</v>
      </c>
      <c r="H83" s="34" t="s">
        <v>124</v>
      </c>
      <c r="I83" s="40"/>
    </row>
    <row r="84" spans="2:9" x14ac:dyDescent="0.25">
      <c r="B84" s="41">
        <v>2084775</v>
      </c>
      <c r="C84" s="36">
        <v>2084775</v>
      </c>
      <c r="D84" s="32" t="s">
        <v>131</v>
      </c>
      <c r="E84" t="s">
        <v>131</v>
      </c>
      <c r="F84" s="32" t="s">
        <v>81</v>
      </c>
      <c r="G84" s="33">
        <f t="shared" si="0"/>
        <v>1</v>
      </c>
      <c r="H84" s="34" t="s">
        <v>124</v>
      </c>
      <c r="I84" s="40"/>
    </row>
    <row r="85" spans="2:9" x14ac:dyDescent="0.25">
      <c r="B85" s="41">
        <v>2111964</v>
      </c>
      <c r="C85" s="36">
        <v>2111964</v>
      </c>
      <c r="D85" s="32" t="s">
        <v>96</v>
      </c>
      <c r="E85" t="s">
        <v>96</v>
      </c>
      <c r="F85" s="32" t="s">
        <v>81</v>
      </c>
      <c r="G85" s="33">
        <f t="shared" si="0"/>
        <v>1</v>
      </c>
      <c r="H85" s="34" t="s">
        <v>124</v>
      </c>
      <c r="I85" s="40"/>
    </row>
    <row r="86" spans="2:9" x14ac:dyDescent="0.25">
      <c r="B86" s="41">
        <v>2130849</v>
      </c>
      <c r="C86" s="36">
        <v>2130849</v>
      </c>
      <c r="D86" s="32" t="s">
        <v>131</v>
      </c>
      <c r="E86" t="s">
        <v>131</v>
      </c>
      <c r="F86" s="32" t="s">
        <v>81</v>
      </c>
      <c r="G86" s="39">
        <f t="shared" si="0"/>
        <v>1</v>
      </c>
      <c r="H86" s="34" t="s">
        <v>124</v>
      </c>
      <c r="I86" s="40"/>
    </row>
    <row r="87" spans="2:9" x14ac:dyDescent="0.25">
      <c r="B87" s="41">
        <v>2130889</v>
      </c>
      <c r="C87" s="36">
        <v>2130889</v>
      </c>
      <c r="D87" s="32" t="s">
        <v>131</v>
      </c>
      <c r="E87" t="s">
        <v>131</v>
      </c>
      <c r="F87" s="32" t="s">
        <v>81</v>
      </c>
      <c r="G87" s="39">
        <f t="shared" si="0"/>
        <v>1</v>
      </c>
      <c r="H87" s="34" t="s">
        <v>124</v>
      </c>
      <c r="I87" s="40"/>
    </row>
    <row r="88" spans="2:9" x14ac:dyDescent="0.25">
      <c r="B88" s="41">
        <v>2165257</v>
      </c>
      <c r="C88" s="36">
        <v>2165258</v>
      </c>
      <c r="D88" s="32" t="s">
        <v>102</v>
      </c>
      <c r="E88" t="s">
        <v>102</v>
      </c>
      <c r="F88" s="32" t="s">
        <v>81</v>
      </c>
      <c r="G88" s="39">
        <f t="shared" ref="G88:G151" si="1">+C88-B88+1</f>
        <v>2</v>
      </c>
      <c r="H88" s="34" t="s">
        <v>124</v>
      </c>
      <c r="I88" s="40"/>
    </row>
    <row r="89" spans="2:9" x14ac:dyDescent="0.25">
      <c r="B89" s="41">
        <v>2165260</v>
      </c>
      <c r="C89" s="36">
        <v>2165261</v>
      </c>
      <c r="D89" s="32" t="s">
        <v>102</v>
      </c>
      <c r="E89" t="s">
        <v>102</v>
      </c>
      <c r="F89" s="32" t="s">
        <v>81</v>
      </c>
      <c r="G89" s="39">
        <f t="shared" si="1"/>
        <v>2</v>
      </c>
      <c r="H89" s="34" t="s">
        <v>124</v>
      </c>
      <c r="I89" s="40"/>
    </row>
    <row r="90" spans="2:9" x14ac:dyDescent="0.25">
      <c r="B90" s="41">
        <v>2192433</v>
      </c>
      <c r="C90" s="36">
        <v>2192433</v>
      </c>
      <c r="D90" s="32" t="s">
        <v>196</v>
      </c>
      <c r="E90" t="s">
        <v>196</v>
      </c>
      <c r="F90" s="32" t="s">
        <v>81</v>
      </c>
      <c r="G90" s="33">
        <f t="shared" si="1"/>
        <v>1</v>
      </c>
      <c r="H90" s="34" t="s">
        <v>124</v>
      </c>
      <c r="I90" s="40"/>
    </row>
    <row r="91" spans="2:9" x14ac:dyDescent="0.25">
      <c r="B91" s="41">
        <v>2224760</v>
      </c>
      <c r="C91" s="36">
        <v>2224760</v>
      </c>
      <c r="D91" s="32" t="s">
        <v>120</v>
      </c>
      <c r="E91" t="s">
        <v>120</v>
      </c>
      <c r="F91" s="32" t="s">
        <v>81</v>
      </c>
      <c r="G91" s="39">
        <f t="shared" si="1"/>
        <v>1</v>
      </c>
      <c r="H91" s="34" t="s">
        <v>124</v>
      </c>
      <c r="I91" s="40"/>
    </row>
    <row r="92" spans="2:9" x14ac:dyDescent="0.25">
      <c r="B92" s="41">
        <v>2240953</v>
      </c>
      <c r="C92" s="36">
        <v>2240953</v>
      </c>
      <c r="D92" s="32" t="s">
        <v>196</v>
      </c>
      <c r="E92" t="s">
        <v>196</v>
      </c>
      <c r="F92" s="32" t="s">
        <v>81</v>
      </c>
      <c r="G92" s="33">
        <f t="shared" si="1"/>
        <v>1</v>
      </c>
      <c r="H92" s="34" t="s">
        <v>124</v>
      </c>
      <c r="I92" s="40"/>
    </row>
    <row r="93" spans="2:9" x14ac:dyDescent="0.25">
      <c r="B93" s="41">
        <v>2241085</v>
      </c>
      <c r="C93" s="36">
        <v>2241085</v>
      </c>
      <c r="D93" s="32" t="s">
        <v>102</v>
      </c>
      <c r="E93" t="s">
        <v>102</v>
      </c>
      <c r="F93" s="32" t="s">
        <v>81</v>
      </c>
      <c r="G93" s="39">
        <f t="shared" si="1"/>
        <v>1</v>
      </c>
      <c r="H93" s="34" t="s">
        <v>124</v>
      </c>
      <c r="I93" s="40"/>
    </row>
    <row r="94" spans="2:9" x14ac:dyDescent="0.25">
      <c r="B94" s="41">
        <v>2275610</v>
      </c>
      <c r="C94" s="36">
        <v>2275610</v>
      </c>
      <c r="D94" s="32" t="s">
        <v>96</v>
      </c>
      <c r="E94" t="s">
        <v>96</v>
      </c>
      <c r="F94" s="32" t="s">
        <v>81</v>
      </c>
      <c r="G94" s="33">
        <f t="shared" si="1"/>
        <v>1</v>
      </c>
      <c r="H94" s="34" t="s">
        <v>124</v>
      </c>
      <c r="I94" s="40"/>
    </row>
    <row r="95" spans="2:9" x14ac:dyDescent="0.25">
      <c r="B95" s="41">
        <v>2275832</v>
      </c>
      <c r="C95" s="36">
        <v>2275832</v>
      </c>
      <c r="D95" s="32" t="s">
        <v>96</v>
      </c>
      <c r="E95" t="s">
        <v>96</v>
      </c>
      <c r="F95" s="32" t="s">
        <v>81</v>
      </c>
      <c r="G95" s="33">
        <f t="shared" si="1"/>
        <v>1</v>
      </c>
      <c r="H95" s="34" t="s">
        <v>124</v>
      </c>
      <c r="I95" s="40"/>
    </row>
    <row r="96" spans="2:9" x14ac:dyDescent="0.25">
      <c r="B96" s="41">
        <v>2313336</v>
      </c>
      <c r="C96" s="36">
        <v>2313336</v>
      </c>
      <c r="D96" s="32" t="s">
        <v>96</v>
      </c>
      <c r="E96" t="s">
        <v>96</v>
      </c>
      <c r="F96" s="32" t="s">
        <v>81</v>
      </c>
      <c r="G96" s="33">
        <f t="shared" si="1"/>
        <v>1</v>
      </c>
      <c r="H96" s="34" t="s">
        <v>124</v>
      </c>
      <c r="I96" s="40"/>
    </row>
    <row r="97" spans="2:9" x14ac:dyDescent="0.25">
      <c r="B97" s="41">
        <v>2313551</v>
      </c>
      <c r="C97" s="36">
        <v>2313551</v>
      </c>
      <c r="D97" s="32" t="s">
        <v>96</v>
      </c>
      <c r="E97" t="s">
        <v>96</v>
      </c>
      <c r="F97" s="32" t="s">
        <v>81</v>
      </c>
      <c r="G97" s="33">
        <f t="shared" si="1"/>
        <v>1</v>
      </c>
      <c r="H97" s="34" t="s">
        <v>124</v>
      </c>
      <c r="I97" s="40"/>
    </row>
    <row r="98" spans="2:9" x14ac:dyDescent="0.25">
      <c r="B98" s="41">
        <v>2345953</v>
      </c>
      <c r="C98" s="36">
        <v>2345953</v>
      </c>
      <c r="D98" s="32" t="s">
        <v>96</v>
      </c>
      <c r="E98" t="s">
        <v>96</v>
      </c>
      <c r="F98" s="32" t="s">
        <v>81</v>
      </c>
      <c r="G98" s="33">
        <f t="shared" si="1"/>
        <v>1</v>
      </c>
      <c r="H98" s="34" t="s">
        <v>124</v>
      </c>
      <c r="I98" s="40"/>
    </row>
    <row r="99" spans="2:9" x14ac:dyDescent="0.25">
      <c r="B99" s="41">
        <v>2377027</v>
      </c>
      <c r="C99" s="36">
        <v>2377027</v>
      </c>
      <c r="D99" s="32" t="s">
        <v>131</v>
      </c>
      <c r="E99" t="s">
        <v>131</v>
      </c>
      <c r="F99" s="32" t="s">
        <v>81</v>
      </c>
      <c r="G99" s="39">
        <f t="shared" si="1"/>
        <v>1</v>
      </c>
      <c r="H99" s="34" t="s">
        <v>124</v>
      </c>
      <c r="I99" s="40"/>
    </row>
    <row r="100" spans="2:9" x14ac:dyDescent="0.25">
      <c r="B100" s="41">
        <v>2377058</v>
      </c>
      <c r="C100" s="36">
        <v>2377058</v>
      </c>
      <c r="D100" s="32" t="s">
        <v>131</v>
      </c>
      <c r="E100" t="s">
        <v>131</v>
      </c>
      <c r="F100" s="32" t="s">
        <v>81</v>
      </c>
      <c r="G100" s="39">
        <f t="shared" si="1"/>
        <v>1</v>
      </c>
      <c r="H100" s="34" t="s">
        <v>124</v>
      </c>
      <c r="I100" s="40"/>
    </row>
    <row r="101" spans="2:9" x14ac:dyDescent="0.25">
      <c r="B101" s="41">
        <v>2377062</v>
      </c>
      <c r="C101" s="36">
        <v>2377062</v>
      </c>
      <c r="D101" s="32" t="s">
        <v>131</v>
      </c>
      <c r="E101" t="s">
        <v>131</v>
      </c>
      <c r="F101" s="32" t="s">
        <v>81</v>
      </c>
      <c r="G101" s="39">
        <f t="shared" si="1"/>
        <v>1</v>
      </c>
      <c r="H101" s="34" t="s">
        <v>124</v>
      </c>
      <c r="I101" s="40"/>
    </row>
    <row r="102" spans="2:9" x14ac:dyDescent="0.25">
      <c r="B102" s="41">
        <v>2377123</v>
      </c>
      <c r="C102" s="36">
        <v>2377123</v>
      </c>
      <c r="D102" s="32" t="s">
        <v>131</v>
      </c>
      <c r="E102" t="s">
        <v>131</v>
      </c>
      <c r="F102" s="32" t="s">
        <v>81</v>
      </c>
      <c r="G102" s="39">
        <f t="shared" si="1"/>
        <v>1</v>
      </c>
      <c r="H102" s="34" t="s">
        <v>124</v>
      </c>
      <c r="I102" s="40"/>
    </row>
    <row r="103" spans="2:9" x14ac:dyDescent="0.25">
      <c r="B103" s="41">
        <v>2404426</v>
      </c>
      <c r="C103" s="36">
        <v>2404426</v>
      </c>
      <c r="D103" s="32" t="s">
        <v>96</v>
      </c>
      <c r="E103" t="s">
        <v>96</v>
      </c>
      <c r="F103" s="32" t="s">
        <v>81</v>
      </c>
      <c r="G103" s="33">
        <f t="shared" si="1"/>
        <v>1</v>
      </c>
      <c r="H103" s="34" t="s">
        <v>124</v>
      </c>
      <c r="I103" s="40"/>
    </row>
    <row r="104" spans="2:9" x14ac:dyDescent="0.25">
      <c r="B104" s="41">
        <v>2475469</v>
      </c>
      <c r="C104" s="36">
        <v>2475472</v>
      </c>
      <c r="D104" s="32" t="s">
        <v>102</v>
      </c>
      <c r="E104" t="s">
        <v>102</v>
      </c>
      <c r="F104" s="32" t="s">
        <v>81</v>
      </c>
      <c r="G104" s="39">
        <f t="shared" si="1"/>
        <v>4</v>
      </c>
      <c r="H104" s="34" t="s">
        <v>124</v>
      </c>
      <c r="I104" s="40"/>
    </row>
    <row r="105" spans="2:9" x14ac:dyDescent="0.25">
      <c r="B105" s="41">
        <v>2493601</v>
      </c>
      <c r="C105" s="36">
        <v>2493700</v>
      </c>
      <c r="D105" s="32" t="s">
        <v>108</v>
      </c>
      <c r="E105" t="s">
        <v>108</v>
      </c>
      <c r="F105" s="32" t="s">
        <v>81</v>
      </c>
      <c r="G105" s="33">
        <f t="shared" si="1"/>
        <v>100</v>
      </c>
      <c r="H105" s="34" t="s">
        <v>124</v>
      </c>
      <c r="I105" s="40"/>
    </row>
    <row r="106" spans="2:9" x14ac:dyDescent="0.25">
      <c r="B106" s="41">
        <v>2505265</v>
      </c>
      <c r="C106" s="36">
        <v>2505265</v>
      </c>
      <c r="D106" s="32" t="s">
        <v>96</v>
      </c>
      <c r="E106" t="s">
        <v>96</v>
      </c>
      <c r="F106" s="32" t="s">
        <v>81</v>
      </c>
      <c r="G106" s="33">
        <f t="shared" si="1"/>
        <v>1</v>
      </c>
      <c r="H106" s="34" t="s">
        <v>124</v>
      </c>
      <c r="I106" s="40"/>
    </row>
    <row r="107" spans="2:9" x14ac:dyDescent="0.25">
      <c r="B107" s="41">
        <v>2604971</v>
      </c>
      <c r="C107" s="36">
        <v>2604975</v>
      </c>
      <c r="D107" s="32" t="s">
        <v>120</v>
      </c>
      <c r="E107" t="s">
        <v>120</v>
      </c>
      <c r="F107" s="32" t="s">
        <v>81</v>
      </c>
      <c r="G107" s="39">
        <f t="shared" si="1"/>
        <v>5</v>
      </c>
      <c r="H107" s="34" t="s">
        <v>124</v>
      </c>
      <c r="I107" s="40"/>
    </row>
    <row r="108" spans="2:9" x14ac:dyDescent="0.25">
      <c r="B108" s="41">
        <v>2605116</v>
      </c>
      <c r="C108" s="36">
        <v>2605116</v>
      </c>
      <c r="D108" s="32" t="s">
        <v>120</v>
      </c>
      <c r="E108" t="s">
        <v>120</v>
      </c>
      <c r="F108" s="32" t="s">
        <v>81</v>
      </c>
      <c r="G108" s="39">
        <f t="shared" si="1"/>
        <v>1</v>
      </c>
      <c r="H108" s="34" t="s">
        <v>124</v>
      </c>
      <c r="I108" s="40"/>
    </row>
    <row r="109" spans="2:9" x14ac:dyDescent="0.25">
      <c r="B109" s="41">
        <v>2605349</v>
      </c>
      <c r="C109" s="36">
        <v>2605351</v>
      </c>
      <c r="D109" s="32" t="s">
        <v>120</v>
      </c>
      <c r="E109" t="s">
        <v>120</v>
      </c>
      <c r="F109" s="32" t="s">
        <v>81</v>
      </c>
      <c r="G109" s="39">
        <f t="shared" si="1"/>
        <v>3</v>
      </c>
      <c r="H109" s="34" t="s">
        <v>124</v>
      </c>
      <c r="I109" s="40"/>
    </row>
    <row r="110" spans="2:9" x14ac:dyDescent="0.25">
      <c r="B110" s="41">
        <v>2724795</v>
      </c>
      <c r="C110" s="36">
        <v>2724796</v>
      </c>
      <c r="D110" s="32" t="s">
        <v>251</v>
      </c>
      <c r="E110" t="s">
        <v>251</v>
      </c>
      <c r="F110" s="32" t="s">
        <v>81</v>
      </c>
      <c r="G110" s="33">
        <f t="shared" si="1"/>
        <v>2</v>
      </c>
      <c r="H110" s="34" t="s">
        <v>124</v>
      </c>
      <c r="I110" s="40"/>
    </row>
    <row r="111" spans="2:9" x14ac:dyDescent="0.25">
      <c r="B111" s="41">
        <v>3214902</v>
      </c>
      <c r="C111" s="36">
        <v>3214903</v>
      </c>
      <c r="D111" s="32" t="s">
        <v>251</v>
      </c>
      <c r="E111" t="s">
        <v>251</v>
      </c>
      <c r="F111" s="32" t="s">
        <v>81</v>
      </c>
      <c r="G111" s="33">
        <f t="shared" si="1"/>
        <v>2</v>
      </c>
      <c r="H111" s="34" t="s">
        <v>124</v>
      </c>
      <c r="I111" s="40"/>
    </row>
    <row r="112" spans="2:9" x14ac:dyDescent="0.25">
      <c r="B112" s="41">
        <v>3228402</v>
      </c>
      <c r="C112" s="36">
        <v>3228411</v>
      </c>
      <c r="D112" s="32" t="s">
        <v>120</v>
      </c>
      <c r="E112" t="s">
        <v>120</v>
      </c>
      <c r="F112" s="32" t="s">
        <v>81</v>
      </c>
      <c r="G112" s="39">
        <f t="shared" si="1"/>
        <v>10</v>
      </c>
      <c r="H112" s="34" t="s">
        <v>124</v>
      </c>
      <c r="I112" s="40"/>
    </row>
    <row r="113" spans="2:9" x14ac:dyDescent="0.25">
      <c r="B113" s="41">
        <v>3658869</v>
      </c>
      <c r="C113" s="36">
        <v>3658869</v>
      </c>
      <c r="D113" s="32" t="s">
        <v>96</v>
      </c>
      <c r="E113" t="s">
        <v>96</v>
      </c>
      <c r="F113" s="32" t="s">
        <v>81</v>
      </c>
      <c r="G113" s="33">
        <f t="shared" si="1"/>
        <v>1</v>
      </c>
      <c r="H113" s="34" t="s">
        <v>124</v>
      </c>
      <c r="I113" s="40"/>
    </row>
    <row r="114" spans="2:9" x14ac:dyDescent="0.25">
      <c r="B114" s="41">
        <v>3747268</v>
      </c>
      <c r="C114" s="36">
        <v>3747268</v>
      </c>
      <c r="D114" s="42" t="s">
        <v>132</v>
      </c>
      <c r="F114" s="32" t="s">
        <v>364</v>
      </c>
      <c r="G114" s="33">
        <f t="shared" si="1"/>
        <v>1</v>
      </c>
      <c r="H114" s="34" t="s">
        <v>124</v>
      </c>
      <c r="I114" s="40"/>
    </row>
    <row r="115" spans="2:9" x14ac:dyDescent="0.25">
      <c r="B115" s="41">
        <v>3747272</v>
      </c>
      <c r="C115" s="36">
        <v>3747272</v>
      </c>
      <c r="D115" s="42" t="s">
        <v>132</v>
      </c>
      <c r="F115" s="32" t="s">
        <v>364</v>
      </c>
      <c r="G115" s="33">
        <f t="shared" si="1"/>
        <v>1</v>
      </c>
      <c r="H115" s="34" t="s">
        <v>124</v>
      </c>
      <c r="I115" s="40"/>
    </row>
    <row r="116" spans="2:9" x14ac:dyDescent="0.25">
      <c r="B116" s="41">
        <v>3766324</v>
      </c>
      <c r="C116" s="36">
        <v>3766324</v>
      </c>
      <c r="D116" s="42" t="s">
        <v>128</v>
      </c>
      <c r="F116" s="32" t="s">
        <v>364</v>
      </c>
      <c r="G116" s="33">
        <f t="shared" si="1"/>
        <v>1</v>
      </c>
      <c r="H116" s="34" t="s">
        <v>124</v>
      </c>
      <c r="I116" s="40"/>
    </row>
    <row r="117" spans="2:9" x14ac:dyDescent="0.25">
      <c r="B117" s="41">
        <v>3766404</v>
      </c>
      <c r="C117" s="36">
        <v>3766404</v>
      </c>
      <c r="D117" s="42" t="s">
        <v>128</v>
      </c>
      <c r="F117" s="32" t="s">
        <v>364</v>
      </c>
      <c r="G117" s="33">
        <f t="shared" si="1"/>
        <v>1</v>
      </c>
      <c r="H117" s="34" t="s">
        <v>124</v>
      </c>
      <c r="I117" s="40"/>
    </row>
    <row r="118" spans="2:9" x14ac:dyDescent="0.25">
      <c r="B118" s="41">
        <v>3766421</v>
      </c>
      <c r="C118" s="36">
        <v>3766421</v>
      </c>
      <c r="D118" s="42" t="s">
        <v>128</v>
      </c>
      <c r="F118" s="32" t="s">
        <v>364</v>
      </c>
      <c r="G118" s="33">
        <f t="shared" si="1"/>
        <v>1</v>
      </c>
      <c r="H118" s="34" t="s">
        <v>124</v>
      </c>
      <c r="I118" s="40"/>
    </row>
    <row r="119" spans="2:9" x14ac:dyDescent="0.25">
      <c r="B119" s="41">
        <v>3766451</v>
      </c>
      <c r="C119" s="36">
        <v>3766451</v>
      </c>
      <c r="D119" s="42" t="s">
        <v>128</v>
      </c>
      <c r="F119" s="32" t="s">
        <v>364</v>
      </c>
      <c r="G119" s="33">
        <f t="shared" si="1"/>
        <v>1</v>
      </c>
      <c r="H119" s="34" t="s">
        <v>124</v>
      </c>
      <c r="I119" s="40"/>
    </row>
    <row r="120" spans="2:9" x14ac:dyDescent="0.25">
      <c r="B120" s="41">
        <v>3766544</v>
      </c>
      <c r="C120" s="36">
        <v>3766544</v>
      </c>
      <c r="D120" s="42" t="s">
        <v>128</v>
      </c>
      <c r="F120" s="32" t="s">
        <v>364</v>
      </c>
      <c r="G120" s="33">
        <f t="shared" si="1"/>
        <v>1</v>
      </c>
      <c r="H120" s="34" t="s">
        <v>124</v>
      </c>
      <c r="I120" s="40"/>
    </row>
    <row r="121" spans="2:9" x14ac:dyDescent="0.25">
      <c r="B121" s="41">
        <v>3766616</v>
      </c>
      <c r="C121" s="36">
        <v>3766616</v>
      </c>
      <c r="D121" s="42" t="s">
        <v>128</v>
      </c>
      <c r="F121" s="32" t="s">
        <v>364</v>
      </c>
      <c r="G121" s="33">
        <f t="shared" si="1"/>
        <v>1</v>
      </c>
      <c r="H121" s="34" t="s">
        <v>124</v>
      </c>
      <c r="I121" s="40"/>
    </row>
    <row r="122" spans="2:9" x14ac:dyDescent="0.25">
      <c r="B122" s="41">
        <v>3766622</v>
      </c>
      <c r="C122" s="36">
        <v>3766622</v>
      </c>
      <c r="D122" s="42" t="s">
        <v>128</v>
      </c>
      <c r="F122" s="32" t="s">
        <v>364</v>
      </c>
      <c r="G122" s="33">
        <f t="shared" si="1"/>
        <v>1</v>
      </c>
      <c r="H122" s="34" t="s">
        <v>124</v>
      </c>
      <c r="I122" s="40"/>
    </row>
    <row r="123" spans="2:9" x14ac:dyDescent="0.25">
      <c r="B123" s="41">
        <v>3766668</v>
      </c>
      <c r="C123" s="36">
        <v>3766668</v>
      </c>
      <c r="D123" s="42" t="s">
        <v>128</v>
      </c>
      <c r="F123" s="32" t="s">
        <v>364</v>
      </c>
      <c r="G123" s="33">
        <f t="shared" si="1"/>
        <v>1</v>
      </c>
      <c r="H123" s="34" t="s">
        <v>124</v>
      </c>
      <c r="I123" s="40"/>
    </row>
    <row r="124" spans="2:9" x14ac:dyDescent="0.25">
      <c r="B124" s="41">
        <v>3775744</v>
      </c>
      <c r="C124" s="36">
        <v>3775744</v>
      </c>
      <c r="D124" s="32" t="s">
        <v>96</v>
      </c>
      <c r="E124" t="s">
        <v>96</v>
      </c>
      <c r="F124" s="32" t="s">
        <v>81</v>
      </c>
      <c r="G124" s="33">
        <f t="shared" si="1"/>
        <v>1</v>
      </c>
      <c r="H124" s="34" t="s">
        <v>124</v>
      </c>
      <c r="I124" s="40"/>
    </row>
    <row r="125" spans="2:9" x14ac:dyDescent="0.25">
      <c r="B125" s="41">
        <v>3782355</v>
      </c>
      <c r="C125" s="36">
        <v>3782355</v>
      </c>
      <c r="D125" s="42" t="s">
        <v>116</v>
      </c>
      <c r="F125" s="32" t="s">
        <v>364</v>
      </c>
      <c r="G125" s="33">
        <f t="shared" si="1"/>
        <v>1</v>
      </c>
      <c r="H125" s="34" t="s">
        <v>124</v>
      </c>
      <c r="I125" s="40"/>
    </row>
    <row r="126" spans="2:9" x14ac:dyDescent="0.25">
      <c r="B126" s="41">
        <v>3782369</v>
      </c>
      <c r="C126" s="36">
        <v>3782369</v>
      </c>
      <c r="D126" s="42" t="s">
        <v>116</v>
      </c>
      <c r="F126" s="32" t="s">
        <v>364</v>
      </c>
      <c r="G126" s="33">
        <f t="shared" si="1"/>
        <v>1</v>
      </c>
      <c r="H126" s="34" t="s">
        <v>124</v>
      </c>
      <c r="I126" s="40"/>
    </row>
    <row r="127" spans="2:9" x14ac:dyDescent="0.25">
      <c r="B127" s="41">
        <v>3782549</v>
      </c>
      <c r="C127" s="36">
        <v>3782549</v>
      </c>
      <c r="D127" s="42" t="s">
        <v>116</v>
      </c>
      <c r="F127" s="32" t="s">
        <v>364</v>
      </c>
      <c r="G127" s="33">
        <f t="shared" si="1"/>
        <v>1</v>
      </c>
      <c r="H127" s="34" t="s">
        <v>124</v>
      </c>
      <c r="I127" s="40"/>
    </row>
    <row r="128" spans="2:9" x14ac:dyDescent="0.25">
      <c r="B128" s="41">
        <v>3809284</v>
      </c>
      <c r="C128" s="36">
        <v>3809293</v>
      </c>
      <c r="D128" s="42" t="s">
        <v>137</v>
      </c>
      <c r="F128" s="32" t="s">
        <v>364</v>
      </c>
      <c r="G128" s="33">
        <f t="shared" si="1"/>
        <v>10</v>
      </c>
      <c r="H128" s="34" t="s">
        <v>124</v>
      </c>
      <c r="I128" s="40"/>
    </row>
    <row r="129" spans="2:9" x14ac:dyDescent="0.25">
      <c r="B129" s="41">
        <v>3809298</v>
      </c>
      <c r="C129" s="36">
        <v>3809303</v>
      </c>
      <c r="D129" s="42" t="s">
        <v>137</v>
      </c>
      <c r="F129" s="32" t="s">
        <v>364</v>
      </c>
      <c r="G129" s="33">
        <f t="shared" si="1"/>
        <v>6</v>
      </c>
      <c r="H129" s="34" t="s">
        <v>124</v>
      </c>
      <c r="I129" s="40"/>
    </row>
    <row r="130" spans="2:9" x14ac:dyDescent="0.25">
      <c r="B130" s="41">
        <v>3809417</v>
      </c>
      <c r="C130" s="36">
        <v>3809417</v>
      </c>
      <c r="D130" s="42" t="s">
        <v>137</v>
      </c>
      <c r="F130" s="32" t="s">
        <v>364</v>
      </c>
      <c r="G130" s="33">
        <f t="shared" si="1"/>
        <v>1</v>
      </c>
      <c r="H130" s="34" t="s">
        <v>124</v>
      </c>
      <c r="I130" s="40"/>
    </row>
    <row r="131" spans="2:9" x14ac:dyDescent="0.25">
      <c r="B131" s="41">
        <v>3998375</v>
      </c>
      <c r="C131" s="36">
        <v>3998375</v>
      </c>
      <c r="D131" s="42" t="s">
        <v>132</v>
      </c>
      <c r="F131" s="32" t="s">
        <v>364</v>
      </c>
      <c r="G131" s="33">
        <f t="shared" si="1"/>
        <v>1</v>
      </c>
      <c r="H131" s="34" t="s">
        <v>124</v>
      </c>
      <c r="I131" s="40"/>
    </row>
    <row r="132" spans="2:9" x14ac:dyDescent="0.25">
      <c r="B132" s="41">
        <v>3998384</v>
      </c>
      <c r="C132" s="36">
        <v>3998384</v>
      </c>
      <c r="D132" s="42" t="s">
        <v>132</v>
      </c>
      <c r="F132" s="32" t="s">
        <v>364</v>
      </c>
      <c r="G132" s="33">
        <f t="shared" si="1"/>
        <v>1</v>
      </c>
      <c r="H132" s="34" t="s">
        <v>124</v>
      </c>
      <c r="I132" s="40"/>
    </row>
    <row r="133" spans="2:9" x14ac:dyDescent="0.25">
      <c r="B133" s="41">
        <v>4013189</v>
      </c>
      <c r="C133" s="36">
        <v>4013198</v>
      </c>
      <c r="D133" s="32" t="s">
        <v>251</v>
      </c>
      <c r="E133" t="s">
        <v>251</v>
      </c>
      <c r="F133" s="32" t="s">
        <v>81</v>
      </c>
      <c r="G133" s="33">
        <f t="shared" si="1"/>
        <v>10</v>
      </c>
      <c r="H133" s="34" t="s">
        <v>124</v>
      </c>
      <c r="I133" s="40"/>
    </row>
    <row r="134" spans="2:9" x14ac:dyDescent="0.25">
      <c r="B134" s="41">
        <v>4024643</v>
      </c>
      <c r="C134" s="36">
        <v>4024643</v>
      </c>
      <c r="D134" s="42" t="s">
        <v>132</v>
      </c>
      <c r="F134" s="32" t="s">
        <v>364</v>
      </c>
      <c r="G134" s="33">
        <f t="shared" si="1"/>
        <v>1</v>
      </c>
      <c r="H134" s="34" t="s">
        <v>124</v>
      </c>
      <c r="I134" s="40"/>
    </row>
    <row r="135" spans="2:9" x14ac:dyDescent="0.25">
      <c r="B135" s="41">
        <v>4364034</v>
      </c>
      <c r="C135" s="36">
        <v>4364183</v>
      </c>
      <c r="D135" s="32" t="s">
        <v>140</v>
      </c>
      <c r="E135" t="s">
        <v>140</v>
      </c>
      <c r="F135" s="32" t="s">
        <v>81</v>
      </c>
      <c r="G135" s="33">
        <f t="shared" si="1"/>
        <v>150</v>
      </c>
      <c r="H135" s="34" t="s">
        <v>124</v>
      </c>
      <c r="I135" s="40"/>
    </row>
    <row r="136" spans="2:9" x14ac:dyDescent="0.25">
      <c r="B136" s="41">
        <v>4519268</v>
      </c>
      <c r="C136" s="36">
        <v>4519268</v>
      </c>
      <c r="D136" s="32" t="s">
        <v>122</v>
      </c>
      <c r="E136" t="s">
        <v>122</v>
      </c>
      <c r="F136" s="32" t="s">
        <v>81</v>
      </c>
      <c r="G136" s="33">
        <f t="shared" si="1"/>
        <v>1</v>
      </c>
      <c r="H136" s="34" t="s">
        <v>124</v>
      </c>
      <c r="I136" s="40"/>
    </row>
    <row r="137" spans="2:9" x14ac:dyDescent="0.25">
      <c r="B137" s="41">
        <v>4870778</v>
      </c>
      <c r="C137" s="36">
        <v>4870778</v>
      </c>
      <c r="D137" s="32" t="s">
        <v>140</v>
      </c>
      <c r="E137" t="s">
        <v>140</v>
      </c>
      <c r="F137" s="32" t="s">
        <v>81</v>
      </c>
      <c r="G137" s="33">
        <f t="shared" si="1"/>
        <v>1</v>
      </c>
      <c r="H137" s="34" t="s">
        <v>124</v>
      </c>
      <c r="I137" s="40"/>
    </row>
    <row r="138" spans="2:9" x14ac:dyDescent="0.25">
      <c r="B138" s="41">
        <v>4870779</v>
      </c>
      <c r="C138" s="36">
        <v>4870779</v>
      </c>
      <c r="D138" s="32" t="s">
        <v>140</v>
      </c>
      <c r="E138" t="s">
        <v>140</v>
      </c>
      <c r="F138" s="32" t="s">
        <v>81</v>
      </c>
      <c r="G138" s="33">
        <f t="shared" si="1"/>
        <v>1</v>
      </c>
      <c r="H138" s="34" t="s">
        <v>124</v>
      </c>
      <c r="I138" s="40"/>
    </row>
    <row r="139" spans="2:9" x14ac:dyDescent="0.25">
      <c r="B139" s="41">
        <v>4870780</v>
      </c>
      <c r="C139" s="36">
        <v>4870780</v>
      </c>
      <c r="D139" s="32" t="s">
        <v>140</v>
      </c>
      <c r="E139" t="s">
        <v>140</v>
      </c>
      <c r="F139" s="32" t="s">
        <v>81</v>
      </c>
      <c r="G139" s="33">
        <f t="shared" si="1"/>
        <v>1</v>
      </c>
      <c r="H139" s="34" t="s">
        <v>124</v>
      </c>
      <c r="I139" s="40"/>
    </row>
    <row r="140" spans="2:9" x14ac:dyDescent="0.25">
      <c r="B140" s="41">
        <v>4870781</v>
      </c>
      <c r="C140" s="36">
        <v>4870781</v>
      </c>
      <c r="D140" s="32" t="s">
        <v>140</v>
      </c>
      <c r="E140" t="s">
        <v>140</v>
      </c>
      <c r="F140" s="32" t="s">
        <v>81</v>
      </c>
      <c r="G140" s="33">
        <f t="shared" si="1"/>
        <v>1</v>
      </c>
      <c r="H140" s="34" t="s">
        <v>124</v>
      </c>
      <c r="I140" s="40"/>
    </row>
    <row r="141" spans="2:9" x14ac:dyDescent="0.25">
      <c r="B141" s="41">
        <v>4870782</v>
      </c>
      <c r="C141" s="36">
        <v>4870782</v>
      </c>
      <c r="D141" s="32" t="s">
        <v>140</v>
      </c>
      <c r="E141" t="s">
        <v>140</v>
      </c>
      <c r="F141" s="32" t="s">
        <v>81</v>
      </c>
      <c r="G141" s="33">
        <f t="shared" si="1"/>
        <v>1</v>
      </c>
      <c r="H141" s="34" t="s">
        <v>124</v>
      </c>
      <c r="I141" s="40"/>
    </row>
    <row r="142" spans="2:9" x14ac:dyDescent="0.25">
      <c r="B142" s="41">
        <v>4870788</v>
      </c>
      <c r="C142" s="36">
        <v>4870791</v>
      </c>
      <c r="D142" s="32" t="s">
        <v>140</v>
      </c>
      <c r="E142" t="s">
        <v>140</v>
      </c>
      <c r="F142" s="32" t="s">
        <v>81</v>
      </c>
      <c r="G142" s="33">
        <f t="shared" si="1"/>
        <v>4</v>
      </c>
      <c r="H142" s="34" t="s">
        <v>124</v>
      </c>
      <c r="I142" s="40"/>
    </row>
    <row r="143" spans="2:9" x14ac:dyDescent="0.25">
      <c r="B143" s="41">
        <v>4870793</v>
      </c>
      <c r="C143" s="36">
        <v>4870796</v>
      </c>
      <c r="D143" s="32" t="s">
        <v>140</v>
      </c>
      <c r="E143" t="s">
        <v>140</v>
      </c>
      <c r="F143" s="32" t="s">
        <v>81</v>
      </c>
      <c r="G143" s="33">
        <f t="shared" si="1"/>
        <v>4</v>
      </c>
      <c r="H143" s="34" t="s">
        <v>124</v>
      </c>
      <c r="I143" s="40"/>
    </row>
    <row r="144" spans="2:9" x14ac:dyDescent="0.25">
      <c r="B144" s="41">
        <v>4870799</v>
      </c>
      <c r="C144" s="36">
        <v>4870800</v>
      </c>
      <c r="D144" s="32" t="s">
        <v>140</v>
      </c>
      <c r="E144" t="s">
        <v>140</v>
      </c>
      <c r="F144" s="32" t="s">
        <v>81</v>
      </c>
      <c r="G144" s="33">
        <f t="shared" si="1"/>
        <v>2</v>
      </c>
      <c r="H144" s="34" t="s">
        <v>124</v>
      </c>
      <c r="I144" s="40"/>
    </row>
    <row r="145" spans="2:9" x14ac:dyDescent="0.25">
      <c r="B145" s="41">
        <v>4870802</v>
      </c>
      <c r="C145" s="36">
        <v>4870803</v>
      </c>
      <c r="D145" s="32" t="s">
        <v>140</v>
      </c>
      <c r="E145" t="s">
        <v>140</v>
      </c>
      <c r="F145" s="32" t="s">
        <v>81</v>
      </c>
      <c r="G145" s="33">
        <f t="shared" si="1"/>
        <v>2</v>
      </c>
      <c r="H145" s="34" t="s">
        <v>124</v>
      </c>
      <c r="I145" s="40"/>
    </row>
    <row r="146" spans="2:9" x14ac:dyDescent="0.25">
      <c r="B146" s="41">
        <v>4870805</v>
      </c>
      <c r="C146" s="36">
        <v>4870806</v>
      </c>
      <c r="D146" s="32" t="s">
        <v>140</v>
      </c>
      <c r="E146" t="s">
        <v>140</v>
      </c>
      <c r="F146" s="32" t="s">
        <v>81</v>
      </c>
      <c r="G146" s="33">
        <f t="shared" si="1"/>
        <v>2</v>
      </c>
      <c r="H146" s="34" t="s">
        <v>124</v>
      </c>
      <c r="I146" s="40"/>
    </row>
    <row r="147" spans="2:9" x14ac:dyDescent="0.25">
      <c r="B147" s="41">
        <v>4870808</v>
      </c>
      <c r="C147" s="36">
        <v>4870833</v>
      </c>
      <c r="D147" s="32" t="s">
        <v>140</v>
      </c>
      <c r="E147" t="s">
        <v>140</v>
      </c>
      <c r="F147" s="32" t="s">
        <v>81</v>
      </c>
      <c r="G147" s="33">
        <f t="shared" si="1"/>
        <v>26</v>
      </c>
      <c r="H147" s="34" t="s">
        <v>124</v>
      </c>
      <c r="I147" s="40"/>
    </row>
    <row r="148" spans="2:9" x14ac:dyDescent="0.25">
      <c r="B148" s="41">
        <v>4870835</v>
      </c>
      <c r="C148" s="36">
        <v>4870837</v>
      </c>
      <c r="D148" s="32" t="s">
        <v>140</v>
      </c>
      <c r="E148" t="s">
        <v>140</v>
      </c>
      <c r="F148" s="32" t="s">
        <v>81</v>
      </c>
      <c r="G148" s="33">
        <f t="shared" si="1"/>
        <v>3</v>
      </c>
      <c r="H148" s="34" t="s">
        <v>124</v>
      </c>
      <c r="I148" s="40"/>
    </row>
    <row r="149" spans="2:9" x14ac:dyDescent="0.25">
      <c r="B149" s="41">
        <v>4870839</v>
      </c>
      <c r="C149" s="36">
        <v>4870855</v>
      </c>
      <c r="D149" s="32" t="s">
        <v>140</v>
      </c>
      <c r="E149" t="s">
        <v>140</v>
      </c>
      <c r="F149" s="32" t="s">
        <v>81</v>
      </c>
      <c r="G149" s="33">
        <f t="shared" si="1"/>
        <v>17</v>
      </c>
      <c r="H149" s="34" t="s">
        <v>124</v>
      </c>
      <c r="I149" s="40"/>
    </row>
    <row r="150" spans="2:9" x14ac:dyDescent="0.25">
      <c r="B150" s="41">
        <v>4870857</v>
      </c>
      <c r="C150" s="36">
        <v>4870868</v>
      </c>
      <c r="D150" s="32" t="s">
        <v>140</v>
      </c>
      <c r="E150" t="s">
        <v>140</v>
      </c>
      <c r="F150" s="32" t="s">
        <v>81</v>
      </c>
      <c r="G150" s="33">
        <f t="shared" si="1"/>
        <v>12</v>
      </c>
      <c r="H150" s="34" t="s">
        <v>124</v>
      </c>
      <c r="I150" s="40"/>
    </row>
    <row r="151" spans="2:9" x14ac:dyDescent="0.25">
      <c r="B151" s="41">
        <v>4902026</v>
      </c>
      <c r="C151" s="36">
        <v>4902100</v>
      </c>
      <c r="D151" s="32" t="s">
        <v>251</v>
      </c>
      <c r="E151" t="s">
        <v>251</v>
      </c>
      <c r="F151" s="32" t="s">
        <v>81</v>
      </c>
      <c r="G151" s="33">
        <f t="shared" si="1"/>
        <v>75</v>
      </c>
      <c r="H151" s="34" t="s">
        <v>124</v>
      </c>
      <c r="I151" s="40"/>
    </row>
    <row r="152" spans="2:9" x14ac:dyDescent="0.25">
      <c r="B152" s="41">
        <v>5430589</v>
      </c>
      <c r="C152" s="36">
        <v>5430589</v>
      </c>
      <c r="D152" s="42" t="s">
        <v>129</v>
      </c>
      <c r="F152" s="32" t="s">
        <v>364</v>
      </c>
      <c r="G152" s="33">
        <f t="shared" ref="G152:G215" si="2">+C152-B152+1</f>
        <v>1</v>
      </c>
      <c r="H152" s="34" t="s">
        <v>124</v>
      </c>
      <c r="I152" s="40"/>
    </row>
    <row r="153" spans="2:9" x14ac:dyDescent="0.25">
      <c r="B153" s="41">
        <v>5430590</v>
      </c>
      <c r="C153" s="36">
        <v>5430590</v>
      </c>
      <c r="D153" s="42" t="s">
        <v>129</v>
      </c>
      <c r="F153" s="32" t="s">
        <v>364</v>
      </c>
      <c r="G153" s="33">
        <f t="shared" si="2"/>
        <v>1</v>
      </c>
      <c r="H153" s="34" t="s">
        <v>124</v>
      </c>
      <c r="I153" s="40"/>
    </row>
    <row r="154" spans="2:9" x14ac:dyDescent="0.25">
      <c r="B154" s="41">
        <v>5495065</v>
      </c>
      <c r="C154" s="36">
        <v>5495065</v>
      </c>
      <c r="D154" s="42" t="s">
        <v>129</v>
      </c>
      <c r="F154" s="32" t="s">
        <v>364</v>
      </c>
      <c r="G154" s="33">
        <f t="shared" si="2"/>
        <v>1</v>
      </c>
      <c r="H154" s="34" t="s">
        <v>124</v>
      </c>
      <c r="I154" s="40"/>
    </row>
    <row r="155" spans="2:9" x14ac:dyDescent="0.25">
      <c r="B155" s="41">
        <v>5495068</v>
      </c>
      <c r="C155" s="36">
        <v>5495068</v>
      </c>
      <c r="D155" s="42" t="s">
        <v>129</v>
      </c>
      <c r="F155" s="32" t="s">
        <v>364</v>
      </c>
      <c r="G155" s="33">
        <f t="shared" si="2"/>
        <v>1</v>
      </c>
      <c r="H155" s="34" t="s">
        <v>124</v>
      </c>
      <c r="I155" s="40"/>
    </row>
    <row r="156" spans="2:9" x14ac:dyDescent="0.25">
      <c r="B156" s="41">
        <v>5515959</v>
      </c>
      <c r="C156" s="36">
        <v>5515959</v>
      </c>
      <c r="D156" s="42" t="s">
        <v>129</v>
      </c>
      <c r="F156" s="32" t="s">
        <v>364</v>
      </c>
      <c r="G156" s="33">
        <f t="shared" si="2"/>
        <v>1</v>
      </c>
      <c r="H156" s="34" t="s">
        <v>124</v>
      </c>
      <c r="I156" s="40"/>
    </row>
    <row r="157" spans="2:9" x14ac:dyDescent="0.25">
      <c r="B157" s="41">
        <v>5525987</v>
      </c>
      <c r="C157" s="36">
        <v>5525988</v>
      </c>
      <c r="D157" s="42" t="s">
        <v>132</v>
      </c>
      <c r="F157" s="32" t="s">
        <v>364</v>
      </c>
      <c r="G157" s="33">
        <f t="shared" si="2"/>
        <v>2</v>
      </c>
      <c r="H157" s="34" t="s">
        <v>124</v>
      </c>
      <c r="I157" s="40"/>
    </row>
    <row r="158" spans="2:9" x14ac:dyDescent="0.25">
      <c r="B158" s="41">
        <v>5550010</v>
      </c>
      <c r="C158" s="36">
        <v>5550010</v>
      </c>
      <c r="D158" s="42" t="s">
        <v>133</v>
      </c>
      <c r="F158" s="32" t="s">
        <v>364</v>
      </c>
      <c r="G158" s="33">
        <f t="shared" si="2"/>
        <v>1</v>
      </c>
      <c r="H158" s="34" t="s">
        <v>124</v>
      </c>
      <c r="I158" s="40"/>
    </row>
    <row r="159" spans="2:9" x14ac:dyDescent="0.25">
      <c r="B159" s="41">
        <v>5550020</v>
      </c>
      <c r="C159" s="36">
        <v>5550021</v>
      </c>
      <c r="D159" s="42" t="s">
        <v>133</v>
      </c>
      <c r="F159" s="32" t="s">
        <v>364</v>
      </c>
      <c r="G159" s="33">
        <f t="shared" si="2"/>
        <v>2</v>
      </c>
      <c r="H159" s="34" t="s">
        <v>124</v>
      </c>
      <c r="I159" s="40"/>
    </row>
    <row r="160" spans="2:9" x14ac:dyDescent="0.25">
      <c r="B160" s="41">
        <v>5550024</v>
      </c>
      <c r="C160" s="36">
        <v>5550024</v>
      </c>
      <c r="D160" s="42" t="s">
        <v>133</v>
      </c>
      <c r="F160" s="32" t="s">
        <v>364</v>
      </c>
      <c r="G160" s="33">
        <f t="shared" si="2"/>
        <v>1</v>
      </c>
      <c r="H160" s="34" t="s">
        <v>124</v>
      </c>
      <c r="I160" s="40"/>
    </row>
    <row r="161" spans="2:9" x14ac:dyDescent="0.25">
      <c r="B161" s="41">
        <v>5550052</v>
      </c>
      <c r="C161" s="36">
        <v>5550053</v>
      </c>
      <c r="D161" s="42" t="s">
        <v>133</v>
      </c>
      <c r="F161" s="32" t="s">
        <v>364</v>
      </c>
      <c r="G161" s="33">
        <f t="shared" si="2"/>
        <v>2</v>
      </c>
      <c r="H161" s="34" t="s">
        <v>124</v>
      </c>
      <c r="I161" s="40"/>
    </row>
    <row r="162" spans="2:9" x14ac:dyDescent="0.25">
      <c r="B162" s="41">
        <v>5550069</v>
      </c>
      <c r="C162" s="36">
        <v>5550069</v>
      </c>
      <c r="D162" s="42" t="s">
        <v>133</v>
      </c>
      <c r="F162" s="32" t="s">
        <v>364</v>
      </c>
      <c r="G162" s="33">
        <f t="shared" si="2"/>
        <v>1</v>
      </c>
      <c r="H162" s="34" t="s">
        <v>124</v>
      </c>
      <c r="I162" s="40"/>
    </row>
    <row r="163" spans="2:9" x14ac:dyDescent="0.25">
      <c r="B163" s="41">
        <v>5574549</v>
      </c>
      <c r="C163" s="36">
        <v>5574549</v>
      </c>
      <c r="D163" s="42" t="s">
        <v>132</v>
      </c>
      <c r="F163" s="32" t="s">
        <v>364</v>
      </c>
      <c r="G163" s="33">
        <f t="shared" si="2"/>
        <v>1</v>
      </c>
      <c r="H163" s="34" t="s">
        <v>124</v>
      </c>
      <c r="I163" s="40"/>
    </row>
    <row r="164" spans="2:9" x14ac:dyDescent="0.25">
      <c r="B164" s="41">
        <v>5697235</v>
      </c>
      <c r="C164" s="36">
        <v>5697235</v>
      </c>
      <c r="D164" s="32" t="s">
        <v>120</v>
      </c>
      <c r="E164" t="s">
        <v>120</v>
      </c>
      <c r="F164" s="32" t="s">
        <v>81</v>
      </c>
      <c r="G164" s="39">
        <f t="shared" si="2"/>
        <v>1</v>
      </c>
      <c r="H164" s="34" t="s">
        <v>124</v>
      </c>
      <c r="I164" s="40"/>
    </row>
    <row r="165" spans="2:9" x14ac:dyDescent="0.25">
      <c r="B165" s="41">
        <v>5776392</v>
      </c>
      <c r="C165" s="36">
        <v>5776400</v>
      </c>
      <c r="D165" s="32" t="s">
        <v>142</v>
      </c>
      <c r="E165" t="s">
        <v>142</v>
      </c>
      <c r="F165" s="32" t="s">
        <v>81</v>
      </c>
      <c r="G165" s="39">
        <f t="shared" si="2"/>
        <v>9</v>
      </c>
      <c r="H165" s="34" t="s">
        <v>124</v>
      </c>
      <c r="I165" s="40"/>
    </row>
    <row r="166" spans="2:9" x14ac:dyDescent="0.25">
      <c r="B166" s="41">
        <v>5885282</v>
      </c>
      <c r="C166" s="36">
        <v>5885298</v>
      </c>
      <c r="D166" s="32" t="s">
        <v>140</v>
      </c>
      <c r="E166" t="s">
        <v>140</v>
      </c>
      <c r="F166" s="32" t="s">
        <v>81</v>
      </c>
      <c r="G166" s="33">
        <f t="shared" si="2"/>
        <v>17</v>
      </c>
      <c r="H166" s="34" t="s">
        <v>124</v>
      </c>
      <c r="I166" s="40"/>
    </row>
    <row r="167" spans="2:9" x14ac:dyDescent="0.25">
      <c r="B167" s="41">
        <v>5946968</v>
      </c>
      <c r="C167" s="36">
        <v>5946968</v>
      </c>
      <c r="D167" s="32" t="s">
        <v>131</v>
      </c>
      <c r="E167" t="s">
        <v>131</v>
      </c>
      <c r="F167" s="32" t="s">
        <v>81</v>
      </c>
      <c r="G167" s="39">
        <f t="shared" si="2"/>
        <v>1</v>
      </c>
      <c r="H167" s="34" t="s">
        <v>124</v>
      </c>
      <c r="I167" s="40"/>
    </row>
    <row r="168" spans="2:9" x14ac:dyDescent="0.25">
      <c r="B168" s="41">
        <v>5999331</v>
      </c>
      <c r="C168" s="36">
        <v>5999332</v>
      </c>
      <c r="D168" s="32" t="s">
        <v>251</v>
      </c>
      <c r="E168" t="s">
        <v>251</v>
      </c>
      <c r="F168" s="32" t="s">
        <v>81</v>
      </c>
      <c r="G168" s="33">
        <f t="shared" si="2"/>
        <v>2</v>
      </c>
      <c r="H168" s="34" t="s">
        <v>124</v>
      </c>
      <c r="I168" s="40"/>
    </row>
    <row r="169" spans="2:9" x14ac:dyDescent="0.25">
      <c r="B169" s="41">
        <v>5999334</v>
      </c>
      <c r="C169" s="36">
        <v>5999334</v>
      </c>
      <c r="D169" s="32" t="s">
        <v>251</v>
      </c>
      <c r="E169" t="s">
        <v>251</v>
      </c>
      <c r="F169" s="32" t="s">
        <v>81</v>
      </c>
      <c r="G169" s="33">
        <f t="shared" si="2"/>
        <v>1</v>
      </c>
      <c r="H169" s="34" t="s">
        <v>124</v>
      </c>
      <c r="I169" s="40"/>
    </row>
    <row r="170" spans="2:9" x14ac:dyDescent="0.25">
      <c r="B170" s="41">
        <v>5999336</v>
      </c>
      <c r="C170" s="36">
        <v>5999339</v>
      </c>
      <c r="D170" s="32" t="s">
        <v>251</v>
      </c>
      <c r="E170" t="s">
        <v>251</v>
      </c>
      <c r="F170" s="32" t="s">
        <v>81</v>
      </c>
      <c r="G170" s="33">
        <f t="shared" si="2"/>
        <v>4</v>
      </c>
      <c r="H170" s="34" t="s">
        <v>124</v>
      </c>
      <c r="I170" s="40"/>
    </row>
    <row r="171" spans="2:9" x14ac:dyDescent="0.25">
      <c r="B171" s="41">
        <v>6206441</v>
      </c>
      <c r="C171" s="36">
        <v>6206460</v>
      </c>
      <c r="D171" s="32" t="s">
        <v>251</v>
      </c>
      <c r="E171" t="s">
        <v>251</v>
      </c>
      <c r="F171" s="32" t="s">
        <v>81</v>
      </c>
      <c r="G171" s="33">
        <f t="shared" si="2"/>
        <v>20</v>
      </c>
      <c r="H171" s="34" t="s">
        <v>124</v>
      </c>
      <c r="I171" s="40"/>
    </row>
    <row r="172" spans="2:9" x14ac:dyDescent="0.25">
      <c r="B172" s="41">
        <v>6206561</v>
      </c>
      <c r="C172" s="36">
        <v>6206580</v>
      </c>
      <c r="D172" s="32" t="s">
        <v>251</v>
      </c>
      <c r="E172" t="s">
        <v>251</v>
      </c>
      <c r="F172" s="32" t="s">
        <v>81</v>
      </c>
      <c r="G172" s="33">
        <f t="shared" si="2"/>
        <v>20</v>
      </c>
      <c r="H172" s="34" t="s">
        <v>124</v>
      </c>
      <c r="I172" s="40"/>
    </row>
    <row r="173" spans="2:9" x14ac:dyDescent="0.25">
      <c r="B173" s="41">
        <v>6231916</v>
      </c>
      <c r="C173" s="36">
        <v>6231916</v>
      </c>
      <c r="D173" s="42" t="s">
        <v>132</v>
      </c>
      <c r="F173" s="32" t="s">
        <v>364</v>
      </c>
      <c r="G173" s="33">
        <f t="shared" si="2"/>
        <v>1</v>
      </c>
      <c r="H173" s="34" t="s">
        <v>124</v>
      </c>
      <c r="I173" s="40"/>
    </row>
    <row r="174" spans="2:9" x14ac:dyDescent="0.25">
      <c r="B174" s="41">
        <v>6405312</v>
      </c>
      <c r="C174" s="36">
        <v>6405312</v>
      </c>
      <c r="D174" s="32" t="s">
        <v>251</v>
      </c>
      <c r="E174" t="s">
        <v>251</v>
      </c>
      <c r="F174" s="32" t="s">
        <v>81</v>
      </c>
      <c r="G174" s="33">
        <f t="shared" si="2"/>
        <v>1</v>
      </c>
      <c r="H174" s="34" t="s">
        <v>124</v>
      </c>
      <c r="I174" s="40"/>
    </row>
    <row r="175" spans="2:9" x14ac:dyDescent="0.25">
      <c r="B175" s="41">
        <v>6405315</v>
      </c>
      <c r="C175" s="36">
        <v>6405315</v>
      </c>
      <c r="D175" s="32" t="s">
        <v>251</v>
      </c>
      <c r="E175" t="s">
        <v>251</v>
      </c>
      <c r="F175" s="32" t="s">
        <v>81</v>
      </c>
      <c r="G175" s="33">
        <f t="shared" si="2"/>
        <v>1</v>
      </c>
      <c r="H175" s="34" t="s">
        <v>124</v>
      </c>
      <c r="I175" s="40"/>
    </row>
    <row r="176" spans="2:9" x14ac:dyDescent="0.25">
      <c r="B176" s="41">
        <v>6409031</v>
      </c>
      <c r="C176" s="36">
        <v>6409031</v>
      </c>
      <c r="D176" s="32" t="s">
        <v>251</v>
      </c>
      <c r="E176" t="s">
        <v>251</v>
      </c>
      <c r="F176" s="32" t="s">
        <v>81</v>
      </c>
      <c r="G176" s="33">
        <f t="shared" si="2"/>
        <v>1</v>
      </c>
      <c r="H176" s="34" t="s">
        <v>124</v>
      </c>
      <c r="I176" s="40"/>
    </row>
    <row r="177" spans="2:10" x14ac:dyDescent="0.25">
      <c r="B177" s="41">
        <v>6409033</v>
      </c>
      <c r="C177" s="36">
        <v>6409033</v>
      </c>
      <c r="D177" s="32" t="s">
        <v>251</v>
      </c>
      <c r="E177" t="s">
        <v>251</v>
      </c>
      <c r="F177" s="32" t="s">
        <v>81</v>
      </c>
      <c r="G177" s="33">
        <f t="shared" si="2"/>
        <v>1</v>
      </c>
      <c r="H177" s="34" t="s">
        <v>124</v>
      </c>
      <c r="I177" s="40"/>
    </row>
    <row r="178" spans="2:10" x14ac:dyDescent="0.25">
      <c r="B178" s="41">
        <v>6449040</v>
      </c>
      <c r="C178" s="36">
        <v>6449040</v>
      </c>
      <c r="D178" s="32" t="s">
        <v>251</v>
      </c>
      <c r="E178" t="s">
        <v>251</v>
      </c>
      <c r="F178" s="32" t="s">
        <v>81</v>
      </c>
      <c r="G178" s="33">
        <f t="shared" si="2"/>
        <v>1</v>
      </c>
      <c r="H178" s="34" t="s">
        <v>124</v>
      </c>
      <c r="I178" s="40"/>
    </row>
    <row r="179" spans="2:10" x14ac:dyDescent="0.25">
      <c r="B179" s="41">
        <v>6734983</v>
      </c>
      <c r="C179" s="36">
        <v>6734983</v>
      </c>
      <c r="D179" s="42" t="s">
        <v>132</v>
      </c>
      <c r="F179" s="32" t="s">
        <v>364</v>
      </c>
      <c r="G179" s="33">
        <f t="shared" si="2"/>
        <v>1</v>
      </c>
      <c r="H179" s="34" t="s">
        <v>124</v>
      </c>
      <c r="I179" s="40"/>
      <c r="J179" s="40"/>
    </row>
    <row r="180" spans="2:10" x14ac:dyDescent="0.25">
      <c r="B180" s="41">
        <v>6843610</v>
      </c>
      <c r="C180" s="36">
        <v>6843610</v>
      </c>
      <c r="D180" s="42" t="s">
        <v>114</v>
      </c>
      <c r="F180" s="32" t="s">
        <v>364</v>
      </c>
      <c r="G180" s="33">
        <f t="shared" si="2"/>
        <v>1</v>
      </c>
      <c r="H180" s="34" t="s">
        <v>124</v>
      </c>
      <c r="I180" s="40"/>
    </row>
    <row r="181" spans="2:10" x14ac:dyDescent="0.25">
      <c r="B181" s="41">
        <v>6900548</v>
      </c>
      <c r="C181" s="36">
        <v>6900550</v>
      </c>
      <c r="D181" s="32" t="s">
        <v>123</v>
      </c>
      <c r="E181" s="42" t="s">
        <v>123</v>
      </c>
      <c r="F181" s="32" t="s">
        <v>81</v>
      </c>
      <c r="G181" s="33">
        <f t="shared" si="2"/>
        <v>3</v>
      </c>
      <c r="H181" s="34" t="s">
        <v>124</v>
      </c>
      <c r="I181" s="40"/>
    </row>
    <row r="182" spans="2:10" x14ac:dyDescent="0.25">
      <c r="B182" s="41">
        <v>7110797</v>
      </c>
      <c r="C182" s="36">
        <v>7110797</v>
      </c>
      <c r="D182" s="42" t="s">
        <v>134</v>
      </c>
      <c r="F182" s="32" t="s">
        <v>364</v>
      </c>
      <c r="G182" s="33">
        <f t="shared" si="2"/>
        <v>1</v>
      </c>
      <c r="H182" s="34" t="s">
        <v>124</v>
      </c>
      <c r="I182" s="40"/>
      <c r="J182" s="40"/>
    </row>
    <row r="183" spans="2:10" x14ac:dyDescent="0.25">
      <c r="B183" s="41">
        <v>7161601</v>
      </c>
      <c r="C183" s="36">
        <v>7161846</v>
      </c>
      <c r="D183" s="32" t="s">
        <v>96</v>
      </c>
      <c r="E183" t="s">
        <v>96</v>
      </c>
      <c r="F183" s="32" t="s">
        <v>81</v>
      </c>
      <c r="G183" s="33">
        <f t="shared" si="2"/>
        <v>246</v>
      </c>
      <c r="H183" s="34" t="s">
        <v>124</v>
      </c>
      <c r="I183" s="40"/>
    </row>
    <row r="184" spans="2:10" x14ac:dyDescent="0.25">
      <c r="B184" s="41">
        <v>7161848</v>
      </c>
      <c r="C184" s="36">
        <v>7161901</v>
      </c>
      <c r="D184" s="32" t="s">
        <v>96</v>
      </c>
      <c r="E184" t="s">
        <v>96</v>
      </c>
      <c r="F184" s="32" t="s">
        <v>81</v>
      </c>
      <c r="G184" s="33">
        <f t="shared" si="2"/>
        <v>54</v>
      </c>
      <c r="H184" s="34" t="s">
        <v>124</v>
      </c>
      <c r="I184" s="40"/>
    </row>
    <row r="185" spans="2:10" x14ac:dyDescent="0.25">
      <c r="B185" s="41">
        <v>7161903</v>
      </c>
      <c r="C185" s="36">
        <v>7161963</v>
      </c>
      <c r="D185" s="32" t="s">
        <v>96</v>
      </c>
      <c r="E185" t="s">
        <v>96</v>
      </c>
      <c r="F185" s="32" t="s">
        <v>81</v>
      </c>
      <c r="G185" s="33">
        <f t="shared" si="2"/>
        <v>61</v>
      </c>
      <c r="H185" s="34" t="s">
        <v>124</v>
      </c>
      <c r="I185" s="40"/>
    </row>
    <row r="186" spans="2:10" x14ac:dyDescent="0.25">
      <c r="B186" s="41">
        <v>7161965</v>
      </c>
      <c r="C186" s="36">
        <v>7162583</v>
      </c>
      <c r="D186" s="32" t="s">
        <v>96</v>
      </c>
      <c r="E186" t="s">
        <v>96</v>
      </c>
      <c r="F186" s="32" t="s">
        <v>81</v>
      </c>
      <c r="G186" s="33">
        <f t="shared" si="2"/>
        <v>619</v>
      </c>
      <c r="H186" s="34" t="s">
        <v>124</v>
      </c>
      <c r="I186" s="40"/>
    </row>
    <row r="187" spans="2:10" x14ac:dyDescent="0.25">
      <c r="B187" s="41">
        <v>7162585</v>
      </c>
      <c r="C187" s="36">
        <v>7162601</v>
      </c>
      <c r="D187" s="32" t="s">
        <v>96</v>
      </c>
      <c r="E187" t="s">
        <v>96</v>
      </c>
      <c r="F187" s="32" t="s">
        <v>81</v>
      </c>
      <c r="G187" s="33">
        <f t="shared" si="2"/>
        <v>17</v>
      </c>
      <c r="H187" s="34" t="s">
        <v>124</v>
      </c>
      <c r="I187" s="40"/>
    </row>
    <row r="188" spans="2:10" x14ac:dyDescent="0.25">
      <c r="B188" s="41">
        <v>7162603</v>
      </c>
      <c r="C188" s="36">
        <v>7162658</v>
      </c>
      <c r="D188" s="32" t="s">
        <v>96</v>
      </c>
      <c r="E188" t="s">
        <v>96</v>
      </c>
      <c r="F188" s="32" t="s">
        <v>81</v>
      </c>
      <c r="G188" s="33">
        <f t="shared" si="2"/>
        <v>56</v>
      </c>
      <c r="H188" s="34" t="s">
        <v>124</v>
      </c>
      <c r="I188" s="40"/>
    </row>
    <row r="189" spans="2:10" x14ac:dyDescent="0.25">
      <c r="B189" s="41">
        <v>7162661</v>
      </c>
      <c r="C189" s="36">
        <v>7162673</v>
      </c>
      <c r="D189" s="32" t="s">
        <v>96</v>
      </c>
      <c r="E189" t="s">
        <v>96</v>
      </c>
      <c r="F189" s="32" t="s">
        <v>81</v>
      </c>
      <c r="G189" s="33">
        <f t="shared" si="2"/>
        <v>13</v>
      </c>
      <c r="H189" s="34" t="s">
        <v>124</v>
      </c>
      <c r="I189" s="40"/>
    </row>
    <row r="190" spans="2:10" x14ac:dyDescent="0.25">
      <c r="B190" s="41">
        <v>7162676</v>
      </c>
      <c r="C190" s="36">
        <v>7162677</v>
      </c>
      <c r="D190" s="32" t="s">
        <v>96</v>
      </c>
      <c r="E190" t="s">
        <v>96</v>
      </c>
      <c r="F190" s="32" t="s">
        <v>81</v>
      </c>
      <c r="G190" s="33">
        <f t="shared" si="2"/>
        <v>2</v>
      </c>
      <c r="H190" s="34" t="s">
        <v>124</v>
      </c>
      <c r="I190" s="40"/>
    </row>
    <row r="191" spans="2:10" x14ac:dyDescent="0.25">
      <c r="B191" s="41">
        <v>7162679</v>
      </c>
      <c r="C191" s="36">
        <v>7162681</v>
      </c>
      <c r="D191" s="32" t="s">
        <v>96</v>
      </c>
      <c r="E191" t="s">
        <v>96</v>
      </c>
      <c r="F191" s="32" t="s">
        <v>81</v>
      </c>
      <c r="G191" s="33">
        <f t="shared" si="2"/>
        <v>3</v>
      </c>
      <c r="H191" s="34" t="s">
        <v>124</v>
      </c>
      <c r="I191" s="40"/>
    </row>
    <row r="192" spans="2:10" x14ac:dyDescent="0.25">
      <c r="B192" s="41">
        <v>7162683</v>
      </c>
      <c r="C192" s="36">
        <v>7162697</v>
      </c>
      <c r="D192" s="32" t="s">
        <v>96</v>
      </c>
      <c r="E192" t="s">
        <v>96</v>
      </c>
      <c r="F192" s="32" t="s">
        <v>81</v>
      </c>
      <c r="G192" s="33">
        <f t="shared" si="2"/>
        <v>15</v>
      </c>
      <c r="H192" s="34" t="s">
        <v>124</v>
      </c>
      <c r="I192" s="40"/>
    </row>
    <row r="193" spans="2:9" x14ac:dyDescent="0.25">
      <c r="B193" s="41">
        <v>7162699</v>
      </c>
      <c r="C193" s="36">
        <v>7162757</v>
      </c>
      <c r="D193" s="32" t="s">
        <v>96</v>
      </c>
      <c r="E193" t="s">
        <v>96</v>
      </c>
      <c r="F193" s="32" t="s">
        <v>81</v>
      </c>
      <c r="G193" s="33">
        <f t="shared" si="2"/>
        <v>59</v>
      </c>
      <c r="H193" s="34" t="s">
        <v>124</v>
      </c>
      <c r="I193" s="40"/>
    </row>
    <row r="194" spans="2:9" x14ac:dyDescent="0.25">
      <c r="B194" s="41">
        <v>7162759</v>
      </c>
      <c r="C194" s="36">
        <v>7162764</v>
      </c>
      <c r="D194" s="32" t="s">
        <v>96</v>
      </c>
      <c r="E194" t="s">
        <v>96</v>
      </c>
      <c r="F194" s="32" t="s">
        <v>81</v>
      </c>
      <c r="G194" s="33">
        <f t="shared" si="2"/>
        <v>6</v>
      </c>
      <c r="H194" s="34" t="s">
        <v>124</v>
      </c>
      <c r="I194" s="40"/>
    </row>
    <row r="195" spans="2:9" x14ac:dyDescent="0.25">
      <c r="B195" s="41">
        <v>7162766</v>
      </c>
      <c r="C195" s="36">
        <v>7162777</v>
      </c>
      <c r="D195" s="32" t="s">
        <v>96</v>
      </c>
      <c r="E195" t="s">
        <v>96</v>
      </c>
      <c r="F195" s="32" t="s">
        <v>81</v>
      </c>
      <c r="G195" s="33">
        <f t="shared" si="2"/>
        <v>12</v>
      </c>
      <c r="H195" s="34" t="s">
        <v>124</v>
      </c>
      <c r="I195" s="40"/>
    </row>
    <row r="196" spans="2:9" x14ac:dyDescent="0.25">
      <c r="B196" s="41">
        <v>7322383</v>
      </c>
      <c r="C196" s="36">
        <v>7322411</v>
      </c>
      <c r="D196" s="32" t="s">
        <v>123</v>
      </c>
      <c r="E196" s="42" t="s">
        <v>123</v>
      </c>
      <c r="F196" s="32" t="s">
        <v>81</v>
      </c>
      <c r="G196" s="33">
        <f t="shared" si="2"/>
        <v>29</v>
      </c>
      <c r="H196" s="34" t="s">
        <v>124</v>
      </c>
      <c r="I196" s="40"/>
    </row>
    <row r="197" spans="2:9" x14ac:dyDescent="0.25">
      <c r="B197" s="41">
        <v>7383097</v>
      </c>
      <c r="C197" s="36">
        <v>7383097</v>
      </c>
      <c r="D197" s="32" t="s">
        <v>140</v>
      </c>
      <c r="E197" t="s">
        <v>140</v>
      </c>
      <c r="F197" s="32" t="s">
        <v>81</v>
      </c>
      <c r="G197" s="33">
        <f t="shared" si="2"/>
        <v>1</v>
      </c>
      <c r="H197" s="34" t="s">
        <v>124</v>
      </c>
      <c r="I197" s="40"/>
    </row>
    <row r="198" spans="2:9" x14ac:dyDescent="0.25">
      <c r="B198" s="41">
        <v>7383493</v>
      </c>
      <c r="C198" s="36">
        <v>7383530</v>
      </c>
      <c r="D198" s="32" t="s">
        <v>123</v>
      </c>
      <c r="E198" s="42" t="s">
        <v>123</v>
      </c>
      <c r="F198" s="32" t="s">
        <v>81</v>
      </c>
      <c r="G198" s="33">
        <f t="shared" si="2"/>
        <v>38</v>
      </c>
      <c r="H198" s="34" t="s">
        <v>124</v>
      </c>
      <c r="I198" s="40"/>
    </row>
    <row r="199" spans="2:9" x14ac:dyDescent="0.25">
      <c r="B199" s="41">
        <v>7421520</v>
      </c>
      <c r="C199" s="36">
        <v>7421520</v>
      </c>
      <c r="D199" s="32" t="s">
        <v>122</v>
      </c>
      <c r="E199" t="s">
        <v>122</v>
      </c>
      <c r="F199" s="32" t="s">
        <v>81</v>
      </c>
      <c r="G199" s="33">
        <f t="shared" si="2"/>
        <v>1</v>
      </c>
      <c r="H199" s="34" t="s">
        <v>124</v>
      </c>
      <c r="I199" s="40"/>
    </row>
    <row r="200" spans="2:9" x14ac:dyDescent="0.25">
      <c r="B200" s="41">
        <v>7452931</v>
      </c>
      <c r="C200" s="36">
        <v>7452950</v>
      </c>
      <c r="D200" s="32" t="s">
        <v>123</v>
      </c>
      <c r="E200" s="42" t="s">
        <v>123</v>
      </c>
      <c r="F200" s="32" t="s">
        <v>81</v>
      </c>
      <c r="G200" s="33">
        <f t="shared" si="2"/>
        <v>20</v>
      </c>
      <c r="H200" s="34" t="s">
        <v>124</v>
      </c>
      <c r="I200" s="40"/>
    </row>
    <row r="201" spans="2:9" x14ac:dyDescent="0.25">
      <c r="B201" s="41">
        <v>7465839</v>
      </c>
      <c r="C201" s="36">
        <v>7465840</v>
      </c>
      <c r="D201" s="42" t="s">
        <v>106</v>
      </c>
      <c r="F201" s="32" t="s">
        <v>364</v>
      </c>
      <c r="G201" s="33">
        <f t="shared" si="2"/>
        <v>2</v>
      </c>
      <c r="H201" s="34" t="s">
        <v>124</v>
      </c>
      <c r="I201" s="40"/>
    </row>
    <row r="202" spans="2:9" x14ac:dyDescent="0.25">
      <c r="B202" s="41">
        <v>7480531</v>
      </c>
      <c r="C202" s="36">
        <v>7480550</v>
      </c>
      <c r="D202" s="32" t="s">
        <v>123</v>
      </c>
      <c r="E202" s="42" t="s">
        <v>123</v>
      </c>
      <c r="F202" s="32" t="s">
        <v>81</v>
      </c>
      <c r="G202" s="33">
        <f t="shared" si="2"/>
        <v>20</v>
      </c>
      <c r="H202" s="34" t="s">
        <v>124</v>
      </c>
      <c r="I202" s="40"/>
    </row>
    <row r="203" spans="2:9" x14ac:dyDescent="0.25">
      <c r="B203" s="41">
        <v>7655930</v>
      </c>
      <c r="C203" s="36">
        <v>7655930</v>
      </c>
      <c r="D203" s="32" t="s">
        <v>251</v>
      </c>
      <c r="E203" t="s">
        <v>251</v>
      </c>
      <c r="F203" s="32" t="s">
        <v>81</v>
      </c>
      <c r="G203" s="33">
        <f t="shared" si="2"/>
        <v>1</v>
      </c>
      <c r="H203" s="34" t="s">
        <v>124</v>
      </c>
      <c r="I203" s="40"/>
    </row>
    <row r="204" spans="2:9" x14ac:dyDescent="0.25">
      <c r="B204" s="41">
        <v>7655946</v>
      </c>
      <c r="C204" s="36">
        <v>7655948</v>
      </c>
      <c r="D204" s="32" t="s">
        <v>251</v>
      </c>
      <c r="E204" t="s">
        <v>251</v>
      </c>
      <c r="F204" s="32" t="s">
        <v>81</v>
      </c>
      <c r="G204" s="33">
        <f t="shared" si="2"/>
        <v>3</v>
      </c>
      <c r="H204" s="34" t="s">
        <v>124</v>
      </c>
      <c r="I204" s="40"/>
    </row>
    <row r="205" spans="2:9" ht="14.25" customHeight="1" x14ac:dyDescent="0.25">
      <c r="B205" s="41">
        <v>7659707</v>
      </c>
      <c r="C205" s="36">
        <v>7659707</v>
      </c>
      <c r="D205" s="42" t="s">
        <v>132</v>
      </c>
      <c r="F205" s="32" t="s">
        <v>364</v>
      </c>
      <c r="G205" s="33">
        <f t="shared" si="2"/>
        <v>1</v>
      </c>
      <c r="H205" s="34" t="s">
        <v>124</v>
      </c>
      <c r="I205" s="40"/>
    </row>
    <row r="206" spans="2:9" x14ac:dyDescent="0.25">
      <c r="B206" s="41">
        <v>7713271</v>
      </c>
      <c r="C206" s="36">
        <v>7713272</v>
      </c>
      <c r="D206" s="42" t="s">
        <v>132</v>
      </c>
      <c r="F206" s="32" t="s">
        <v>364</v>
      </c>
      <c r="G206" s="33">
        <f t="shared" si="2"/>
        <v>2</v>
      </c>
      <c r="H206" s="34" t="s">
        <v>124</v>
      </c>
      <c r="I206" s="40"/>
    </row>
    <row r="207" spans="2:9" x14ac:dyDescent="0.25">
      <c r="B207" s="41">
        <v>7713417</v>
      </c>
      <c r="C207" s="36">
        <v>7713419</v>
      </c>
      <c r="D207" s="32" t="s">
        <v>251</v>
      </c>
      <c r="E207" t="s">
        <v>251</v>
      </c>
      <c r="F207" s="32" t="s">
        <v>81</v>
      </c>
      <c r="G207" s="33">
        <f t="shared" si="2"/>
        <v>3</v>
      </c>
      <c r="H207" s="34" t="s">
        <v>124</v>
      </c>
      <c r="I207" s="40"/>
    </row>
    <row r="208" spans="2:9" x14ac:dyDescent="0.25">
      <c r="B208" s="41">
        <v>7715401</v>
      </c>
      <c r="C208" s="36">
        <v>7715403</v>
      </c>
      <c r="D208" s="32" t="s">
        <v>251</v>
      </c>
      <c r="E208" t="s">
        <v>251</v>
      </c>
      <c r="F208" s="32" t="s">
        <v>81</v>
      </c>
      <c r="G208" s="33">
        <f t="shared" si="2"/>
        <v>3</v>
      </c>
      <c r="H208" s="34" t="s">
        <v>124</v>
      </c>
      <c r="I208" s="40"/>
    </row>
    <row r="209" spans="2:9" x14ac:dyDescent="0.25">
      <c r="B209" s="41">
        <v>7715406</v>
      </c>
      <c r="C209" s="36">
        <v>7715410</v>
      </c>
      <c r="D209" s="32" t="s">
        <v>251</v>
      </c>
      <c r="E209" t="s">
        <v>251</v>
      </c>
      <c r="F209" s="32" t="s">
        <v>81</v>
      </c>
      <c r="G209" s="33">
        <f t="shared" si="2"/>
        <v>5</v>
      </c>
      <c r="H209" s="34" t="s">
        <v>124</v>
      </c>
      <c r="I209" s="40"/>
    </row>
    <row r="210" spans="2:9" x14ac:dyDescent="0.25">
      <c r="B210" s="41">
        <v>7715421</v>
      </c>
      <c r="C210" s="36">
        <v>7715427</v>
      </c>
      <c r="D210" s="32" t="s">
        <v>251</v>
      </c>
      <c r="E210" t="s">
        <v>251</v>
      </c>
      <c r="F210" s="32" t="s">
        <v>81</v>
      </c>
      <c r="G210" s="33">
        <f t="shared" si="2"/>
        <v>7</v>
      </c>
      <c r="H210" s="34" t="s">
        <v>124</v>
      </c>
      <c r="I210" s="40"/>
    </row>
    <row r="211" spans="2:9" x14ac:dyDescent="0.25">
      <c r="B211" s="41">
        <v>7715429</v>
      </c>
      <c r="C211" s="36">
        <v>7715431</v>
      </c>
      <c r="D211" s="32" t="s">
        <v>251</v>
      </c>
      <c r="E211" t="s">
        <v>251</v>
      </c>
      <c r="F211" s="32" t="s">
        <v>81</v>
      </c>
      <c r="G211" s="33">
        <f t="shared" si="2"/>
        <v>3</v>
      </c>
      <c r="H211" s="34" t="s">
        <v>124</v>
      </c>
      <c r="I211" s="40"/>
    </row>
    <row r="212" spans="2:9" x14ac:dyDescent="0.25">
      <c r="B212" s="41">
        <v>7738722</v>
      </c>
      <c r="C212" s="36">
        <v>7738725</v>
      </c>
      <c r="D212" s="32" t="s">
        <v>108</v>
      </c>
      <c r="E212" t="s">
        <v>108</v>
      </c>
      <c r="F212" s="32" t="s">
        <v>81</v>
      </c>
      <c r="G212" s="39">
        <f t="shared" si="2"/>
        <v>4</v>
      </c>
      <c r="H212" s="34" t="s">
        <v>124</v>
      </c>
      <c r="I212" s="40"/>
    </row>
    <row r="213" spans="2:9" x14ac:dyDescent="0.25">
      <c r="B213" s="41">
        <v>7756799</v>
      </c>
      <c r="C213" s="36">
        <v>7756799</v>
      </c>
      <c r="D213" s="32" t="s">
        <v>136</v>
      </c>
      <c r="E213" t="s">
        <v>136</v>
      </c>
      <c r="F213" s="32" t="s">
        <v>81</v>
      </c>
      <c r="G213" s="33">
        <f t="shared" si="2"/>
        <v>1</v>
      </c>
      <c r="H213" s="34" t="s">
        <v>124</v>
      </c>
      <c r="I213" s="40"/>
    </row>
    <row r="214" spans="2:9" x14ac:dyDescent="0.25">
      <c r="B214" s="41">
        <v>7788876</v>
      </c>
      <c r="C214" s="36">
        <v>7788880</v>
      </c>
      <c r="D214" s="42" t="s">
        <v>129</v>
      </c>
      <c r="F214" s="32" t="s">
        <v>364</v>
      </c>
      <c r="G214" s="33">
        <f t="shared" si="2"/>
        <v>5</v>
      </c>
      <c r="H214" s="34" t="s">
        <v>124</v>
      </c>
      <c r="I214" s="40"/>
    </row>
    <row r="215" spans="2:9" x14ac:dyDescent="0.25">
      <c r="B215" s="41">
        <v>7922431</v>
      </c>
      <c r="C215" s="36">
        <v>7922431</v>
      </c>
      <c r="D215" s="32" t="s">
        <v>251</v>
      </c>
      <c r="E215" t="s">
        <v>251</v>
      </c>
      <c r="F215" s="32" t="s">
        <v>81</v>
      </c>
      <c r="G215" s="33">
        <f t="shared" si="2"/>
        <v>1</v>
      </c>
      <c r="H215" s="34" t="s">
        <v>124</v>
      </c>
      <c r="I215" s="40"/>
    </row>
    <row r="216" spans="2:9" x14ac:dyDescent="0.25">
      <c r="B216" s="41">
        <v>7922436</v>
      </c>
      <c r="C216" s="36">
        <v>7922436</v>
      </c>
      <c r="D216" s="32" t="s">
        <v>251</v>
      </c>
      <c r="E216" t="s">
        <v>251</v>
      </c>
      <c r="F216" s="32" t="s">
        <v>81</v>
      </c>
      <c r="G216" s="33">
        <f t="shared" ref="G216:G265" si="3">+C216-B216+1</f>
        <v>1</v>
      </c>
      <c r="H216" s="34" t="s">
        <v>124</v>
      </c>
      <c r="I216" s="40"/>
    </row>
    <row r="217" spans="2:9" x14ac:dyDescent="0.25">
      <c r="B217" s="41">
        <v>7922440</v>
      </c>
      <c r="C217" s="36">
        <v>7922440</v>
      </c>
      <c r="D217" s="32" t="s">
        <v>251</v>
      </c>
      <c r="E217" t="s">
        <v>251</v>
      </c>
      <c r="F217" s="32" t="s">
        <v>81</v>
      </c>
      <c r="G217" s="33">
        <f t="shared" si="3"/>
        <v>1</v>
      </c>
      <c r="H217" s="34" t="s">
        <v>124</v>
      </c>
      <c r="I217" s="40"/>
    </row>
    <row r="218" spans="2:9" x14ac:dyDescent="0.25">
      <c r="B218" s="41">
        <v>8007079</v>
      </c>
      <c r="C218" s="36">
        <v>8007079</v>
      </c>
      <c r="D218" s="42" t="s">
        <v>132</v>
      </c>
      <c r="F218" s="32" t="s">
        <v>364</v>
      </c>
      <c r="G218" s="33">
        <f t="shared" si="3"/>
        <v>1</v>
      </c>
      <c r="H218" s="34" t="s">
        <v>124</v>
      </c>
      <c r="I218" s="40"/>
    </row>
    <row r="219" spans="2:9" x14ac:dyDescent="0.25">
      <c r="B219" s="41">
        <v>8172051</v>
      </c>
      <c r="C219" s="36">
        <v>8172080</v>
      </c>
      <c r="D219" s="32" t="s">
        <v>251</v>
      </c>
      <c r="E219" t="s">
        <v>251</v>
      </c>
      <c r="F219" s="32" t="s">
        <v>81</v>
      </c>
      <c r="G219" s="33">
        <f t="shared" si="3"/>
        <v>30</v>
      </c>
      <c r="H219" s="34" t="s">
        <v>124</v>
      </c>
      <c r="I219" s="40"/>
    </row>
    <row r="220" spans="2:9" x14ac:dyDescent="0.25">
      <c r="B220" s="41">
        <v>8226320</v>
      </c>
      <c r="C220" s="36">
        <v>8226320</v>
      </c>
      <c r="D220" s="32" t="s">
        <v>108</v>
      </c>
      <c r="E220" t="s">
        <v>108</v>
      </c>
      <c r="F220" s="32" t="s">
        <v>81</v>
      </c>
      <c r="G220" s="39">
        <f t="shared" si="3"/>
        <v>1</v>
      </c>
      <c r="H220" s="34" t="s">
        <v>124</v>
      </c>
      <c r="I220" s="40"/>
    </row>
    <row r="221" spans="2:9" x14ac:dyDescent="0.25">
      <c r="B221" s="41">
        <v>8403045</v>
      </c>
      <c r="C221" s="36">
        <v>8403054</v>
      </c>
      <c r="D221" s="32" t="s">
        <v>138</v>
      </c>
      <c r="E221" t="s">
        <v>138</v>
      </c>
      <c r="F221" s="32" t="s">
        <v>81</v>
      </c>
      <c r="G221" s="33">
        <f t="shared" si="3"/>
        <v>10</v>
      </c>
      <c r="H221" s="34" t="s">
        <v>124</v>
      </c>
      <c r="I221" s="40"/>
    </row>
    <row r="222" spans="2:9" x14ac:dyDescent="0.25">
      <c r="B222" s="41">
        <v>8425440</v>
      </c>
      <c r="C222" s="36">
        <v>8425491</v>
      </c>
      <c r="D222" s="32" t="s">
        <v>138</v>
      </c>
      <c r="E222" t="s">
        <v>138</v>
      </c>
      <c r="F222" s="32" t="s">
        <v>81</v>
      </c>
      <c r="G222" s="33">
        <f t="shared" si="3"/>
        <v>52</v>
      </c>
      <c r="H222" s="34" t="s">
        <v>124</v>
      </c>
      <c r="I222" s="40"/>
    </row>
    <row r="223" spans="2:9" x14ac:dyDescent="0.25">
      <c r="B223" s="41">
        <v>8546715</v>
      </c>
      <c r="C223" s="36">
        <v>8546737</v>
      </c>
      <c r="D223" s="32" t="s">
        <v>96</v>
      </c>
      <c r="E223" t="s">
        <v>96</v>
      </c>
      <c r="F223" s="32" t="s">
        <v>81</v>
      </c>
      <c r="G223" s="33">
        <f t="shared" si="3"/>
        <v>23</v>
      </c>
      <c r="H223" s="34" t="s">
        <v>124</v>
      </c>
      <c r="I223" s="40"/>
    </row>
    <row r="224" spans="2:9" x14ac:dyDescent="0.25">
      <c r="B224" s="41">
        <v>8579575</v>
      </c>
      <c r="C224" s="36">
        <v>8579575</v>
      </c>
      <c r="D224" s="42" t="s">
        <v>133</v>
      </c>
      <c r="E224" s="42"/>
      <c r="F224" s="32" t="s">
        <v>364</v>
      </c>
      <c r="G224" s="33">
        <f t="shared" si="3"/>
        <v>1</v>
      </c>
      <c r="H224" s="34" t="s">
        <v>124</v>
      </c>
      <c r="I224" s="40"/>
    </row>
    <row r="225" spans="2:9" x14ac:dyDescent="0.25">
      <c r="B225" s="41">
        <v>8586042</v>
      </c>
      <c r="C225" s="36">
        <v>8586059</v>
      </c>
      <c r="D225" s="32" t="s">
        <v>138</v>
      </c>
      <c r="E225" t="s">
        <v>138</v>
      </c>
      <c r="F225" s="32" t="s">
        <v>81</v>
      </c>
      <c r="G225" s="33">
        <f t="shared" si="3"/>
        <v>18</v>
      </c>
      <c r="H225" s="34" t="s">
        <v>124</v>
      </c>
      <c r="I225" s="40"/>
    </row>
    <row r="226" spans="2:9" x14ac:dyDescent="0.25">
      <c r="B226" s="41">
        <v>8611041</v>
      </c>
      <c r="C226" s="36">
        <v>8611041</v>
      </c>
      <c r="D226" s="32" t="s">
        <v>251</v>
      </c>
      <c r="E226" t="s">
        <v>251</v>
      </c>
      <c r="F226" s="32" t="s">
        <v>81</v>
      </c>
      <c r="G226" s="33">
        <f t="shared" si="3"/>
        <v>1</v>
      </c>
      <c r="H226" s="34" t="s">
        <v>124</v>
      </c>
      <c r="I226" s="40"/>
    </row>
    <row r="227" spans="2:9" x14ac:dyDescent="0.25">
      <c r="B227" s="41">
        <v>8611043</v>
      </c>
      <c r="C227" s="36">
        <v>8611043</v>
      </c>
      <c r="D227" s="32" t="s">
        <v>251</v>
      </c>
      <c r="E227" t="s">
        <v>251</v>
      </c>
      <c r="F227" s="32" t="s">
        <v>81</v>
      </c>
      <c r="G227" s="33">
        <f t="shared" si="3"/>
        <v>1</v>
      </c>
      <c r="H227" s="34" t="s">
        <v>124</v>
      </c>
      <c r="I227" s="40"/>
    </row>
    <row r="228" spans="2:9" x14ac:dyDescent="0.25">
      <c r="B228" s="41">
        <v>8611050</v>
      </c>
      <c r="C228" s="36">
        <v>8611050</v>
      </c>
      <c r="D228" s="32" t="s">
        <v>251</v>
      </c>
      <c r="E228" t="s">
        <v>251</v>
      </c>
      <c r="F228" s="32" t="s">
        <v>81</v>
      </c>
      <c r="G228" s="33">
        <f t="shared" si="3"/>
        <v>1</v>
      </c>
      <c r="H228" s="34" t="s">
        <v>124</v>
      </c>
      <c r="I228" s="40"/>
    </row>
    <row r="229" spans="2:9" x14ac:dyDescent="0.25">
      <c r="B229" s="41">
        <v>8611063</v>
      </c>
      <c r="C229" s="36">
        <v>8611063</v>
      </c>
      <c r="D229" s="32" t="s">
        <v>251</v>
      </c>
      <c r="E229" t="s">
        <v>251</v>
      </c>
      <c r="F229" s="32" t="s">
        <v>81</v>
      </c>
      <c r="G229" s="33">
        <f t="shared" si="3"/>
        <v>1</v>
      </c>
      <c r="H229" s="34" t="s">
        <v>124</v>
      </c>
      <c r="I229" s="40"/>
    </row>
    <row r="230" spans="2:9" x14ac:dyDescent="0.25">
      <c r="B230" s="41">
        <v>8611066</v>
      </c>
      <c r="C230" s="36">
        <v>8611066</v>
      </c>
      <c r="D230" s="32" t="s">
        <v>251</v>
      </c>
      <c r="E230" t="s">
        <v>251</v>
      </c>
      <c r="F230" s="32" t="s">
        <v>81</v>
      </c>
      <c r="G230" s="33">
        <f t="shared" si="3"/>
        <v>1</v>
      </c>
      <c r="H230" s="34" t="s">
        <v>124</v>
      </c>
      <c r="I230" s="40"/>
    </row>
    <row r="231" spans="2:9" x14ac:dyDescent="0.25">
      <c r="B231" s="41">
        <v>8611069</v>
      </c>
      <c r="C231" s="36">
        <v>8611080</v>
      </c>
      <c r="D231" s="32" t="s">
        <v>251</v>
      </c>
      <c r="E231" t="s">
        <v>251</v>
      </c>
      <c r="F231" s="32" t="s">
        <v>81</v>
      </c>
      <c r="G231" s="33">
        <f t="shared" si="3"/>
        <v>12</v>
      </c>
      <c r="H231" s="34" t="s">
        <v>124</v>
      </c>
      <c r="I231" s="40"/>
    </row>
    <row r="232" spans="2:9" x14ac:dyDescent="0.25">
      <c r="B232" s="41">
        <v>8611101</v>
      </c>
      <c r="C232" s="36">
        <v>8611123</v>
      </c>
      <c r="D232" s="32" t="s">
        <v>251</v>
      </c>
      <c r="E232" t="s">
        <v>251</v>
      </c>
      <c r="F232" s="32" t="s">
        <v>81</v>
      </c>
      <c r="G232" s="33">
        <f t="shared" si="3"/>
        <v>23</v>
      </c>
      <c r="H232" s="34" t="s">
        <v>124</v>
      </c>
      <c r="I232" s="40"/>
    </row>
    <row r="233" spans="2:9" x14ac:dyDescent="0.25">
      <c r="B233" s="41">
        <v>8611141</v>
      </c>
      <c r="C233" s="36">
        <v>8611157</v>
      </c>
      <c r="D233" s="32" t="s">
        <v>251</v>
      </c>
      <c r="E233" t="s">
        <v>251</v>
      </c>
      <c r="F233" s="32" t="s">
        <v>81</v>
      </c>
      <c r="G233" s="33">
        <f t="shared" si="3"/>
        <v>17</v>
      </c>
      <c r="H233" s="34" t="s">
        <v>124</v>
      </c>
      <c r="I233" s="40"/>
    </row>
    <row r="234" spans="2:9" x14ac:dyDescent="0.25">
      <c r="B234" s="41">
        <v>8611161</v>
      </c>
      <c r="C234" s="36">
        <v>8611161</v>
      </c>
      <c r="D234" s="32" t="s">
        <v>251</v>
      </c>
      <c r="E234" t="s">
        <v>251</v>
      </c>
      <c r="F234" s="32" t="s">
        <v>81</v>
      </c>
      <c r="G234" s="33">
        <f t="shared" si="3"/>
        <v>1</v>
      </c>
      <c r="H234" s="34" t="s">
        <v>124</v>
      </c>
      <c r="I234" s="40"/>
    </row>
    <row r="235" spans="2:9" x14ac:dyDescent="0.25">
      <c r="B235" s="41">
        <v>8611182</v>
      </c>
      <c r="C235" s="36">
        <v>8611183</v>
      </c>
      <c r="D235" s="32" t="s">
        <v>251</v>
      </c>
      <c r="E235" t="s">
        <v>251</v>
      </c>
      <c r="F235" s="32" t="s">
        <v>81</v>
      </c>
      <c r="G235" s="33">
        <f t="shared" si="3"/>
        <v>2</v>
      </c>
      <c r="H235" s="34" t="s">
        <v>124</v>
      </c>
      <c r="I235" s="40"/>
    </row>
    <row r="236" spans="2:9" x14ac:dyDescent="0.25">
      <c r="B236" s="41">
        <v>8611309</v>
      </c>
      <c r="C236" s="36">
        <v>8611310</v>
      </c>
      <c r="D236" s="32" t="s">
        <v>251</v>
      </c>
      <c r="E236" t="s">
        <v>251</v>
      </c>
      <c r="F236" s="32" t="s">
        <v>81</v>
      </c>
      <c r="G236" s="33">
        <f t="shared" si="3"/>
        <v>2</v>
      </c>
      <c r="H236" s="34" t="s">
        <v>124</v>
      </c>
      <c r="I236" s="40"/>
    </row>
    <row r="237" spans="2:9" x14ac:dyDescent="0.25">
      <c r="B237" s="41">
        <v>8611312</v>
      </c>
      <c r="C237" s="36">
        <v>8611312</v>
      </c>
      <c r="D237" s="32" t="s">
        <v>251</v>
      </c>
      <c r="E237" t="s">
        <v>251</v>
      </c>
      <c r="F237" s="32" t="s">
        <v>81</v>
      </c>
      <c r="G237" s="33">
        <f t="shared" si="3"/>
        <v>1</v>
      </c>
      <c r="H237" s="34" t="s">
        <v>124</v>
      </c>
      <c r="I237" s="40"/>
    </row>
    <row r="238" spans="2:9" x14ac:dyDescent="0.25">
      <c r="B238" s="41">
        <v>8611404</v>
      </c>
      <c r="C238" s="36">
        <v>8611404</v>
      </c>
      <c r="D238" s="32" t="s">
        <v>251</v>
      </c>
      <c r="E238" t="s">
        <v>251</v>
      </c>
      <c r="F238" s="32" t="s">
        <v>81</v>
      </c>
      <c r="G238" s="33">
        <f t="shared" si="3"/>
        <v>1</v>
      </c>
      <c r="H238" s="34" t="s">
        <v>124</v>
      </c>
      <c r="I238" s="40"/>
    </row>
    <row r="239" spans="2:9" x14ac:dyDescent="0.25">
      <c r="B239" s="41">
        <v>8611410</v>
      </c>
      <c r="C239" s="36">
        <v>8611410</v>
      </c>
      <c r="D239" s="32" t="s">
        <v>251</v>
      </c>
      <c r="E239" t="s">
        <v>251</v>
      </c>
      <c r="F239" s="32" t="s">
        <v>81</v>
      </c>
      <c r="G239" s="33">
        <f t="shared" si="3"/>
        <v>1</v>
      </c>
      <c r="H239" s="34" t="s">
        <v>124</v>
      </c>
      <c r="I239" s="40"/>
    </row>
    <row r="240" spans="2:9" x14ac:dyDescent="0.25">
      <c r="B240" s="41">
        <v>8611412</v>
      </c>
      <c r="C240" s="36">
        <v>8611412</v>
      </c>
      <c r="D240" s="32" t="s">
        <v>251</v>
      </c>
      <c r="E240" t="s">
        <v>251</v>
      </c>
      <c r="F240" s="32" t="s">
        <v>81</v>
      </c>
      <c r="G240" s="33">
        <f t="shared" si="3"/>
        <v>1</v>
      </c>
      <c r="H240" s="34" t="s">
        <v>124</v>
      </c>
      <c r="I240" s="40"/>
    </row>
    <row r="241" spans="2:9" x14ac:dyDescent="0.25">
      <c r="B241" s="41">
        <v>8611414</v>
      </c>
      <c r="C241" s="36">
        <v>8611417</v>
      </c>
      <c r="D241" s="32" t="s">
        <v>251</v>
      </c>
      <c r="E241" t="s">
        <v>251</v>
      </c>
      <c r="F241" s="32" t="s">
        <v>81</v>
      </c>
      <c r="G241" s="33">
        <f t="shared" si="3"/>
        <v>4</v>
      </c>
      <c r="H241" s="34" t="s">
        <v>124</v>
      </c>
      <c r="I241" s="40"/>
    </row>
    <row r="242" spans="2:9" x14ac:dyDescent="0.25">
      <c r="B242" s="41">
        <v>8611419</v>
      </c>
      <c r="C242" s="36">
        <v>8611420</v>
      </c>
      <c r="D242" s="32" t="s">
        <v>251</v>
      </c>
      <c r="E242" t="s">
        <v>251</v>
      </c>
      <c r="F242" s="32" t="s">
        <v>81</v>
      </c>
      <c r="G242" s="33">
        <f t="shared" si="3"/>
        <v>2</v>
      </c>
      <c r="H242" s="34" t="s">
        <v>124</v>
      </c>
      <c r="I242" s="40"/>
    </row>
    <row r="243" spans="2:9" x14ac:dyDescent="0.25">
      <c r="B243" s="41">
        <v>8611423</v>
      </c>
      <c r="C243" s="36">
        <v>8611423</v>
      </c>
      <c r="D243" s="32" t="s">
        <v>251</v>
      </c>
      <c r="E243" t="s">
        <v>251</v>
      </c>
      <c r="F243" s="32" t="s">
        <v>81</v>
      </c>
      <c r="G243" s="33">
        <f t="shared" si="3"/>
        <v>1</v>
      </c>
      <c r="H243" s="34" t="s">
        <v>124</v>
      </c>
      <c r="I243" s="40"/>
    </row>
    <row r="244" spans="2:9" x14ac:dyDescent="0.25">
      <c r="B244" s="41">
        <v>8611428</v>
      </c>
      <c r="C244" s="36">
        <v>8611428</v>
      </c>
      <c r="D244" s="32" t="s">
        <v>251</v>
      </c>
      <c r="E244" t="s">
        <v>251</v>
      </c>
      <c r="F244" s="32" t="s">
        <v>81</v>
      </c>
      <c r="G244" s="33">
        <f t="shared" si="3"/>
        <v>1</v>
      </c>
      <c r="H244" s="34" t="s">
        <v>124</v>
      </c>
      <c r="I244" s="40"/>
    </row>
    <row r="245" spans="2:9" x14ac:dyDescent="0.25">
      <c r="B245" s="41">
        <v>8611431</v>
      </c>
      <c r="C245" s="36">
        <v>8611431</v>
      </c>
      <c r="D245" s="32" t="s">
        <v>251</v>
      </c>
      <c r="E245" t="s">
        <v>251</v>
      </c>
      <c r="F245" s="32" t="s">
        <v>81</v>
      </c>
      <c r="G245" s="33">
        <f t="shared" si="3"/>
        <v>1</v>
      </c>
      <c r="H245" s="34" t="s">
        <v>124</v>
      </c>
      <c r="I245" s="40"/>
    </row>
    <row r="246" spans="2:9" x14ac:dyDescent="0.25">
      <c r="B246" s="41">
        <v>8611436</v>
      </c>
      <c r="C246" s="36">
        <v>8611437</v>
      </c>
      <c r="D246" s="32" t="s">
        <v>251</v>
      </c>
      <c r="E246" t="s">
        <v>251</v>
      </c>
      <c r="F246" s="32" t="s">
        <v>81</v>
      </c>
      <c r="G246" s="33">
        <f t="shared" si="3"/>
        <v>2</v>
      </c>
      <c r="H246" s="34" t="s">
        <v>124</v>
      </c>
      <c r="I246" s="40"/>
    </row>
    <row r="247" spans="2:9" x14ac:dyDescent="0.25">
      <c r="B247" s="41">
        <v>8611642</v>
      </c>
      <c r="C247" s="36">
        <v>8611642</v>
      </c>
      <c r="D247" s="32" t="s">
        <v>251</v>
      </c>
      <c r="E247" t="s">
        <v>251</v>
      </c>
      <c r="F247" s="32" t="s">
        <v>81</v>
      </c>
      <c r="G247" s="33">
        <f t="shared" si="3"/>
        <v>1</v>
      </c>
      <c r="H247" s="34" t="s">
        <v>124</v>
      </c>
      <c r="I247" s="40"/>
    </row>
    <row r="248" spans="2:9" x14ac:dyDescent="0.25">
      <c r="B248" s="41">
        <v>8611661</v>
      </c>
      <c r="C248" s="36">
        <v>8611661</v>
      </c>
      <c r="D248" s="32" t="s">
        <v>251</v>
      </c>
      <c r="E248" t="s">
        <v>251</v>
      </c>
      <c r="F248" s="32" t="s">
        <v>81</v>
      </c>
      <c r="G248" s="33">
        <f t="shared" si="3"/>
        <v>1</v>
      </c>
      <c r="H248" s="34" t="s">
        <v>124</v>
      </c>
      <c r="I248" s="40"/>
    </row>
    <row r="249" spans="2:9" x14ac:dyDescent="0.25">
      <c r="B249" s="41">
        <v>8611979</v>
      </c>
      <c r="C249" s="36">
        <v>8611980</v>
      </c>
      <c r="D249" s="32" t="s">
        <v>251</v>
      </c>
      <c r="E249" t="s">
        <v>251</v>
      </c>
      <c r="F249" s="32" t="s">
        <v>81</v>
      </c>
      <c r="G249" s="33">
        <f t="shared" si="3"/>
        <v>2</v>
      </c>
      <c r="H249" s="34" t="s">
        <v>124</v>
      </c>
      <c r="I249" s="40"/>
    </row>
    <row r="250" spans="2:9" x14ac:dyDescent="0.25">
      <c r="B250" s="41">
        <v>8611989</v>
      </c>
      <c r="C250" s="36">
        <v>8611990</v>
      </c>
      <c r="D250" s="32" t="s">
        <v>251</v>
      </c>
      <c r="E250" t="s">
        <v>251</v>
      </c>
      <c r="F250" s="32" t="s">
        <v>81</v>
      </c>
      <c r="G250" s="33">
        <f t="shared" si="3"/>
        <v>2</v>
      </c>
      <c r="H250" s="34" t="s">
        <v>124</v>
      </c>
      <c r="I250" s="40"/>
    </row>
    <row r="251" spans="2:9" x14ac:dyDescent="0.25">
      <c r="B251" s="41">
        <v>8612068</v>
      </c>
      <c r="C251" s="36">
        <v>8612070</v>
      </c>
      <c r="D251" s="32" t="s">
        <v>251</v>
      </c>
      <c r="E251" t="s">
        <v>251</v>
      </c>
      <c r="F251" s="32" t="s">
        <v>81</v>
      </c>
      <c r="G251" s="33">
        <f t="shared" si="3"/>
        <v>3</v>
      </c>
      <c r="H251" s="34" t="s">
        <v>124</v>
      </c>
      <c r="I251" s="40"/>
    </row>
    <row r="252" spans="2:9" x14ac:dyDescent="0.25">
      <c r="B252" s="41">
        <v>8645033</v>
      </c>
      <c r="C252" s="36">
        <v>8645046</v>
      </c>
      <c r="D252" s="32" t="s">
        <v>138</v>
      </c>
      <c r="E252" t="s">
        <v>138</v>
      </c>
      <c r="F252" s="32" t="s">
        <v>81</v>
      </c>
      <c r="G252" s="33">
        <f t="shared" si="3"/>
        <v>14</v>
      </c>
      <c r="H252" s="34" t="s">
        <v>124</v>
      </c>
      <c r="I252" s="40"/>
    </row>
    <row r="253" spans="2:9" x14ac:dyDescent="0.25">
      <c r="B253" s="41">
        <v>8739594</v>
      </c>
      <c r="C253" s="36">
        <v>8740261</v>
      </c>
      <c r="D253" s="32" t="s">
        <v>96</v>
      </c>
      <c r="E253" t="s">
        <v>96</v>
      </c>
      <c r="F253" s="32" t="s">
        <v>81</v>
      </c>
      <c r="G253" s="33">
        <f t="shared" si="3"/>
        <v>668</v>
      </c>
      <c r="H253" s="34" t="s">
        <v>124</v>
      </c>
      <c r="I253" s="40"/>
    </row>
    <row r="254" spans="2:9" x14ac:dyDescent="0.25">
      <c r="B254" s="41">
        <v>8752811</v>
      </c>
      <c r="C254" s="36">
        <v>8752842</v>
      </c>
      <c r="D254" s="32" t="s">
        <v>138</v>
      </c>
      <c r="E254" t="s">
        <v>138</v>
      </c>
      <c r="F254" s="32" t="s">
        <v>81</v>
      </c>
      <c r="G254" s="33">
        <f t="shared" si="3"/>
        <v>32</v>
      </c>
      <c r="H254" s="34" t="s">
        <v>124</v>
      </c>
      <c r="I254" s="40"/>
    </row>
    <row r="255" spans="2:9" x14ac:dyDescent="0.25">
      <c r="B255" s="41">
        <v>8780012</v>
      </c>
      <c r="C255" s="36">
        <v>8780365</v>
      </c>
      <c r="D255" s="32" t="s">
        <v>96</v>
      </c>
      <c r="E255" t="s">
        <v>96</v>
      </c>
      <c r="F255" s="32" t="s">
        <v>81</v>
      </c>
      <c r="G255" s="33">
        <f t="shared" si="3"/>
        <v>354</v>
      </c>
      <c r="H255" s="34" t="s">
        <v>124</v>
      </c>
      <c r="I255" s="40"/>
    </row>
    <row r="256" spans="2:9" x14ac:dyDescent="0.25">
      <c r="B256" s="41">
        <v>8808540</v>
      </c>
      <c r="C256" s="36">
        <v>8808850</v>
      </c>
      <c r="D256" s="32" t="s">
        <v>96</v>
      </c>
      <c r="E256" t="s">
        <v>96</v>
      </c>
      <c r="F256" s="32" t="s">
        <v>81</v>
      </c>
      <c r="G256" s="33">
        <f t="shared" si="3"/>
        <v>311</v>
      </c>
      <c r="H256" s="34" t="s">
        <v>124</v>
      </c>
      <c r="I256" s="40"/>
    </row>
    <row r="257" spans="2:9" x14ac:dyDescent="0.25">
      <c r="B257" s="41">
        <v>8817556</v>
      </c>
      <c r="C257" s="36">
        <v>8817580</v>
      </c>
      <c r="D257" s="32" t="s">
        <v>138</v>
      </c>
      <c r="E257" t="s">
        <v>138</v>
      </c>
      <c r="F257" s="32" t="s">
        <v>81</v>
      </c>
      <c r="G257" s="33">
        <f t="shared" si="3"/>
        <v>25</v>
      </c>
      <c r="H257" s="34" t="s">
        <v>124</v>
      </c>
      <c r="I257" s="40"/>
    </row>
    <row r="258" spans="2:9" x14ac:dyDescent="0.25">
      <c r="B258" s="41">
        <v>8859020</v>
      </c>
      <c r="C258" s="36">
        <v>8859307</v>
      </c>
      <c r="D258" s="32" t="s">
        <v>96</v>
      </c>
      <c r="E258" t="s">
        <v>96</v>
      </c>
      <c r="F258" s="32" t="s">
        <v>81</v>
      </c>
      <c r="G258" s="33">
        <f t="shared" si="3"/>
        <v>288</v>
      </c>
      <c r="H258" s="34" t="s">
        <v>124</v>
      </c>
      <c r="I258" s="40"/>
    </row>
    <row r="259" spans="2:9" x14ac:dyDescent="0.25">
      <c r="B259" s="41">
        <v>8859643</v>
      </c>
      <c r="C259" s="36">
        <v>8859665</v>
      </c>
      <c r="D259" s="32" t="s">
        <v>138</v>
      </c>
      <c r="E259" t="s">
        <v>138</v>
      </c>
      <c r="F259" s="32" t="s">
        <v>81</v>
      </c>
      <c r="G259" s="33">
        <f t="shared" si="3"/>
        <v>23</v>
      </c>
      <c r="H259" s="34" t="s">
        <v>124</v>
      </c>
      <c r="I259" s="40"/>
    </row>
    <row r="260" spans="2:9" x14ac:dyDescent="0.25">
      <c r="B260" s="41">
        <v>8903537</v>
      </c>
      <c r="C260" s="36">
        <v>8903576</v>
      </c>
      <c r="D260" s="32" t="s">
        <v>140</v>
      </c>
      <c r="E260" t="s">
        <v>140</v>
      </c>
      <c r="F260" s="32" t="s">
        <v>81</v>
      </c>
      <c r="G260" s="33">
        <f t="shared" si="3"/>
        <v>40</v>
      </c>
      <c r="H260" s="34" t="s">
        <v>124</v>
      </c>
      <c r="I260" s="40"/>
    </row>
    <row r="261" spans="2:9" x14ac:dyDescent="0.25">
      <c r="B261" s="41">
        <v>8941544</v>
      </c>
      <c r="C261" s="36">
        <v>8941562</v>
      </c>
      <c r="D261" s="32" t="s">
        <v>138</v>
      </c>
      <c r="E261" t="s">
        <v>138</v>
      </c>
      <c r="F261" s="32" t="s">
        <v>81</v>
      </c>
      <c r="G261" s="33">
        <f t="shared" si="3"/>
        <v>19</v>
      </c>
      <c r="H261" s="34" t="s">
        <v>124</v>
      </c>
      <c r="I261" s="40"/>
    </row>
    <row r="262" spans="2:9" x14ac:dyDescent="0.25">
      <c r="B262" s="41">
        <v>8955666</v>
      </c>
      <c r="C262" s="36">
        <v>8955699</v>
      </c>
      <c r="D262" s="32" t="s">
        <v>131</v>
      </c>
      <c r="E262" t="s">
        <v>131</v>
      </c>
      <c r="F262" s="32" t="s">
        <v>81</v>
      </c>
      <c r="G262" s="39">
        <f t="shared" si="3"/>
        <v>34</v>
      </c>
      <c r="H262" s="34" t="s">
        <v>124</v>
      </c>
      <c r="I262" s="40"/>
    </row>
    <row r="263" spans="2:9" x14ac:dyDescent="0.25">
      <c r="B263" s="41">
        <v>8957041</v>
      </c>
      <c r="C263" s="36">
        <v>8957168</v>
      </c>
      <c r="D263" s="32" t="s">
        <v>131</v>
      </c>
      <c r="E263" t="s">
        <v>131</v>
      </c>
      <c r="F263" s="32" t="s">
        <v>81</v>
      </c>
      <c r="G263" s="39">
        <f t="shared" si="3"/>
        <v>128</v>
      </c>
      <c r="H263" s="34" t="s">
        <v>124</v>
      </c>
      <c r="I263" s="40"/>
    </row>
    <row r="264" spans="2:9" x14ac:dyDescent="0.25">
      <c r="B264" s="41">
        <v>8957481</v>
      </c>
      <c r="C264" s="36">
        <v>8957520</v>
      </c>
      <c r="D264" s="32" t="s">
        <v>138</v>
      </c>
      <c r="E264" t="s">
        <v>138</v>
      </c>
      <c r="F264" s="32" t="s">
        <v>81</v>
      </c>
      <c r="G264" s="33">
        <f t="shared" si="3"/>
        <v>40</v>
      </c>
      <c r="H264" s="34" t="s">
        <v>124</v>
      </c>
      <c r="I264" s="40"/>
    </row>
    <row r="265" spans="2:9" x14ac:dyDescent="0.25">
      <c r="B265" s="41">
        <v>9004153</v>
      </c>
      <c r="C265" s="36">
        <v>9004269</v>
      </c>
      <c r="D265" s="32" t="s">
        <v>100</v>
      </c>
      <c r="E265" t="s">
        <v>100</v>
      </c>
      <c r="F265" s="32" t="s">
        <v>81</v>
      </c>
      <c r="G265" s="39">
        <f t="shared" si="3"/>
        <v>117</v>
      </c>
      <c r="H265" s="34" t="s">
        <v>124</v>
      </c>
      <c r="I265" s="40"/>
    </row>
    <row r="266" spans="2:9" x14ac:dyDescent="0.25">
      <c r="B266" s="41">
        <v>9022245</v>
      </c>
      <c r="C266" s="36">
        <v>9022260</v>
      </c>
      <c r="D266" s="32" t="s">
        <v>147</v>
      </c>
      <c r="E266" t="s">
        <v>147</v>
      </c>
      <c r="F266" s="32" t="s">
        <v>81</v>
      </c>
      <c r="G266" s="33">
        <v>56</v>
      </c>
      <c r="H266" s="34" t="s">
        <v>124</v>
      </c>
      <c r="I266" s="40"/>
    </row>
    <row r="267" spans="2:9" x14ac:dyDescent="0.25">
      <c r="B267" s="41">
        <v>9054293</v>
      </c>
      <c r="C267" s="36">
        <v>9054398</v>
      </c>
      <c r="D267" s="32" t="s">
        <v>136</v>
      </c>
      <c r="E267" t="s">
        <v>136</v>
      </c>
      <c r="F267" s="32" t="s">
        <v>81</v>
      </c>
      <c r="G267" s="33">
        <f t="shared" ref="G267:G330" si="4">+C267-B267+1</f>
        <v>106</v>
      </c>
      <c r="H267" s="34" t="s">
        <v>124</v>
      </c>
      <c r="I267" s="40"/>
    </row>
    <row r="268" spans="2:9" x14ac:dyDescent="0.25">
      <c r="B268" s="41">
        <v>9054558</v>
      </c>
      <c r="C268" s="36">
        <v>9054862</v>
      </c>
      <c r="D268" s="32" t="s">
        <v>96</v>
      </c>
      <c r="E268" t="s">
        <v>96</v>
      </c>
      <c r="F268" s="32" t="s">
        <v>81</v>
      </c>
      <c r="G268" s="33">
        <f t="shared" si="4"/>
        <v>305</v>
      </c>
      <c r="H268" s="34" t="s">
        <v>124</v>
      </c>
      <c r="I268" s="40"/>
    </row>
    <row r="269" spans="2:9" x14ac:dyDescent="0.25">
      <c r="B269" s="41">
        <v>9086082</v>
      </c>
      <c r="C269" s="36">
        <v>9086664</v>
      </c>
      <c r="D269" s="32" t="s">
        <v>120</v>
      </c>
      <c r="E269" t="s">
        <v>120</v>
      </c>
      <c r="F269" s="32" t="s">
        <v>81</v>
      </c>
      <c r="G269" s="39">
        <f t="shared" si="4"/>
        <v>583</v>
      </c>
      <c r="H269" s="34" t="s">
        <v>124</v>
      </c>
      <c r="I269" s="40"/>
    </row>
    <row r="270" spans="2:9" x14ac:dyDescent="0.25">
      <c r="B270" s="41">
        <v>9086845</v>
      </c>
      <c r="C270" s="36">
        <v>9087047</v>
      </c>
      <c r="D270" s="32" t="s">
        <v>102</v>
      </c>
      <c r="E270" t="s">
        <v>102</v>
      </c>
      <c r="F270" s="32" t="s">
        <v>81</v>
      </c>
      <c r="G270" s="39">
        <f t="shared" si="4"/>
        <v>203</v>
      </c>
      <c r="H270" s="34" t="s">
        <v>124</v>
      </c>
      <c r="I270" s="40" t="s">
        <v>206</v>
      </c>
    </row>
    <row r="271" spans="2:9" x14ac:dyDescent="0.25">
      <c r="B271" s="41">
        <v>9087048</v>
      </c>
      <c r="C271" s="36">
        <v>9087185</v>
      </c>
      <c r="D271" s="32" t="s">
        <v>131</v>
      </c>
      <c r="E271" t="s">
        <v>131</v>
      </c>
      <c r="F271" s="32" t="s">
        <v>81</v>
      </c>
      <c r="G271" s="39">
        <f t="shared" si="4"/>
        <v>138</v>
      </c>
      <c r="H271" s="34" t="s">
        <v>124</v>
      </c>
      <c r="I271" s="40"/>
    </row>
    <row r="272" spans="2:9" x14ac:dyDescent="0.25">
      <c r="B272" s="41">
        <v>9095847</v>
      </c>
      <c r="C272" s="36">
        <v>9095847</v>
      </c>
      <c r="D272" s="42" t="s">
        <v>133</v>
      </c>
      <c r="E272" s="42"/>
      <c r="F272" s="32" t="s">
        <v>364</v>
      </c>
      <c r="G272" s="33">
        <f t="shared" si="4"/>
        <v>1</v>
      </c>
      <c r="H272" s="34" t="s">
        <v>124</v>
      </c>
      <c r="I272" s="40"/>
    </row>
    <row r="273" spans="2:9" x14ac:dyDescent="0.25">
      <c r="B273" s="41">
        <v>9118135</v>
      </c>
      <c r="C273" s="36">
        <v>9118135</v>
      </c>
      <c r="D273" s="32" t="s">
        <v>122</v>
      </c>
      <c r="E273" t="s">
        <v>122</v>
      </c>
      <c r="F273" s="32" t="s">
        <v>81</v>
      </c>
      <c r="G273" s="33">
        <f t="shared" si="4"/>
        <v>1</v>
      </c>
      <c r="H273" s="34" t="s">
        <v>124</v>
      </c>
      <c r="I273" s="40"/>
    </row>
    <row r="274" spans="2:9" x14ac:dyDescent="0.25">
      <c r="B274" s="41">
        <v>9118332</v>
      </c>
      <c r="C274" s="36">
        <v>9118354</v>
      </c>
      <c r="D274" s="32" t="s">
        <v>122</v>
      </c>
      <c r="E274" t="s">
        <v>122</v>
      </c>
      <c r="F274" s="32" t="s">
        <v>81</v>
      </c>
      <c r="G274" s="33">
        <f t="shared" si="4"/>
        <v>23</v>
      </c>
      <c r="H274" s="34" t="s">
        <v>124</v>
      </c>
      <c r="I274" s="40"/>
    </row>
    <row r="275" spans="2:9" x14ac:dyDescent="0.25">
      <c r="B275" s="41">
        <v>9119681</v>
      </c>
      <c r="C275" s="36">
        <v>9120199</v>
      </c>
      <c r="D275" s="32" t="s">
        <v>102</v>
      </c>
      <c r="E275" t="s">
        <v>102</v>
      </c>
      <c r="F275" s="32" t="s">
        <v>81</v>
      </c>
      <c r="G275" s="39">
        <f t="shared" si="4"/>
        <v>519</v>
      </c>
      <c r="H275" s="34" t="s">
        <v>124</v>
      </c>
      <c r="I275" s="40" t="s">
        <v>236</v>
      </c>
    </row>
    <row r="276" spans="2:9" x14ac:dyDescent="0.25">
      <c r="B276" s="41">
        <v>9150799</v>
      </c>
      <c r="C276" s="36">
        <v>9151317</v>
      </c>
      <c r="D276" s="32" t="s">
        <v>120</v>
      </c>
      <c r="E276" t="s">
        <v>120</v>
      </c>
      <c r="F276" s="32" t="s">
        <v>81</v>
      </c>
      <c r="G276" s="39">
        <f t="shared" si="4"/>
        <v>519</v>
      </c>
      <c r="H276" s="34" t="s">
        <v>124</v>
      </c>
      <c r="I276" s="40" t="s">
        <v>237</v>
      </c>
    </row>
    <row r="277" spans="2:9" x14ac:dyDescent="0.25">
      <c r="B277" s="41">
        <v>9160481</v>
      </c>
      <c r="C277" s="36">
        <v>9161849</v>
      </c>
      <c r="D277" s="32" t="s">
        <v>100</v>
      </c>
      <c r="E277" t="s">
        <v>100</v>
      </c>
      <c r="F277" s="32" t="s">
        <v>81</v>
      </c>
      <c r="G277" s="39">
        <f t="shared" si="4"/>
        <v>1369</v>
      </c>
      <c r="H277" s="34" t="s">
        <v>124</v>
      </c>
      <c r="I277" s="40"/>
    </row>
    <row r="278" spans="2:9" x14ac:dyDescent="0.25">
      <c r="B278" s="41">
        <v>9168435</v>
      </c>
      <c r="C278" s="36">
        <v>9168444</v>
      </c>
      <c r="D278" s="32" t="s">
        <v>138</v>
      </c>
      <c r="E278" t="s">
        <v>138</v>
      </c>
      <c r="F278" s="32" t="s">
        <v>81</v>
      </c>
      <c r="G278" s="33">
        <f t="shared" si="4"/>
        <v>10</v>
      </c>
      <c r="H278" s="34" t="s">
        <v>124</v>
      </c>
      <c r="I278" s="40"/>
    </row>
    <row r="279" spans="2:9" x14ac:dyDescent="0.25">
      <c r="B279" s="41">
        <v>9177512</v>
      </c>
      <c r="C279" s="36">
        <v>9177795</v>
      </c>
      <c r="D279" s="32" t="s">
        <v>196</v>
      </c>
      <c r="E279" t="s">
        <v>196</v>
      </c>
      <c r="F279" s="32" t="s">
        <v>81</v>
      </c>
      <c r="G279" s="33">
        <f t="shared" si="4"/>
        <v>284</v>
      </c>
      <c r="H279" s="34" t="s">
        <v>124</v>
      </c>
      <c r="I279" s="40"/>
    </row>
    <row r="280" spans="2:9" x14ac:dyDescent="0.25">
      <c r="B280" s="41">
        <v>9177796</v>
      </c>
      <c r="C280" s="36">
        <v>9177829</v>
      </c>
      <c r="D280" s="32" t="s">
        <v>131</v>
      </c>
      <c r="E280" t="s">
        <v>131</v>
      </c>
      <c r="F280" s="32" t="s">
        <v>81</v>
      </c>
      <c r="G280" s="39">
        <f t="shared" si="4"/>
        <v>34</v>
      </c>
      <c r="H280" s="34" t="s">
        <v>124</v>
      </c>
      <c r="I280" s="40"/>
    </row>
    <row r="281" spans="2:9" x14ac:dyDescent="0.25">
      <c r="B281" s="41">
        <v>9186852</v>
      </c>
      <c r="C281" s="36">
        <v>9187255</v>
      </c>
      <c r="D281" s="32" t="s">
        <v>102</v>
      </c>
      <c r="E281" t="s">
        <v>102</v>
      </c>
      <c r="F281" s="32" t="s">
        <v>81</v>
      </c>
      <c r="G281" s="39">
        <f t="shared" si="4"/>
        <v>404</v>
      </c>
      <c r="H281" s="34" t="s">
        <v>124</v>
      </c>
      <c r="I281" s="40" t="s">
        <v>288</v>
      </c>
    </row>
    <row r="282" spans="2:9" x14ac:dyDescent="0.25">
      <c r="B282" s="41">
        <v>9199000</v>
      </c>
      <c r="C282" s="36">
        <v>9199000</v>
      </c>
      <c r="D282" s="32" t="s">
        <v>108</v>
      </c>
      <c r="E282" t="s">
        <v>108</v>
      </c>
      <c r="F282" s="32" t="s">
        <v>81</v>
      </c>
      <c r="G282" s="39">
        <f t="shared" si="4"/>
        <v>1</v>
      </c>
      <c r="H282" s="34" t="s">
        <v>124</v>
      </c>
      <c r="I282" s="40"/>
    </row>
    <row r="283" spans="2:9" x14ac:dyDescent="0.25">
      <c r="B283" s="41">
        <v>9199121</v>
      </c>
      <c r="C283" s="36">
        <v>9200162</v>
      </c>
      <c r="D283" s="32" t="s">
        <v>108</v>
      </c>
      <c r="E283" t="s">
        <v>108</v>
      </c>
      <c r="F283" s="32" t="s">
        <v>81</v>
      </c>
      <c r="G283" s="39">
        <f t="shared" si="4"/>
        <v>1042</v>
      </c>
      <c r="H283" s="34" t="s">
        <v>124</v>
      </c>
      <c r="I283" s="40"/>
    </row>
    <row r="284" spans="2:9" x14ac:dyDescent="0.25">
      <c r="B284" s="41">
        <v>9200163</v>
      </c>
      <c r="C284" s="36">
        <v>9200279</v>
      </c>
      <c r="D284" s="32" t="s">
        <v>136</v>
      </c>
      <c r="E284" t="s">
        <v>136</v>
      </c>
      <c r="F284" s="32" t="s">
        <v>81</v>
      </c>
      <c r="G284" s="33">
        <f t="shared" si="4"/>
        <v>117</v>
      </c>
      <c r="H284" s="34" t="s">
        <v>124</v>
      </c>
      <c r="I284" s="40"/>
    </row>
    <row r="285" spans="2:9" x14ac:dyDescent="0.25">
      <c r="B285" s="41">
        <v>9202603</v>
      </c>
      <c r="C285" s="36">
        <v>9202960</v>
      </c>
      <c r="D285" s="32" t="s">
        <v>122</v>
      </c>
      <c r="E285" t="s">
        <v>122</v>
      </c>
      <c r="F285" s="32" t="s">
        <v>81</v>
      </c>
      <c r="G285" s="33">
        <f t="shared" si="4"/>
        <v>358</v>
      </c>
      <c r="H285" s="34" t="s">
        <v>124</v>
      </c>
      <c r="I285" s="40"/>
    </row>
    <row r="286" spans="2:9" x14ac:dyDescent="0.25">
      <c r="B286" s="41">
        <v>9213001</v>
      </c>
      <c r="C286" s="36">
        <v>9214912</v>
      </c>
      <c r="D286" s="32" t="s">
        <v>251</v>
      </c>
      <c r="E286" t="s">
        <v>251</v>
      </c>
      <c r="F286" s="32" t="s">
        <v>81</v>
      </c>
      <c r="G286" s="33">
        <f t="shared" si="4"/>
        <v>1912</v>
      </c>
      <c r="H286" s="34" t="s">
        <v>124</v>
      </c>
      <c r="I286" s="40"/>
    </row>
    <row r="287" spans="2:9" x14ac:dyDescent="0.25">
      <c r="B287" s="41">
        <v>9219003</v>
      </c>
      <c r="C287" s="36">
        <v>9219003</v>
      </c>
      <c r="D287" s="42" t="s">
        <v>106</v>
      </c>
      <c r="F287" s="32" t="s">
        <v>364</v>
      </c>
      <c r="G287" s="33">
        <f t="shared" si="4"/>
        <v>1</v>
      </c>
      <c r="H287" s="34" t="s">
        <v>124</v>
      </c>
      <c r="I287" s="40"/>
    </row>
    <row r="288" spans="2:9" x14ac:dyDescent="0.25">
      <c r="B288" s="41">
        <v>9222921</v>
      </c>
      <c r="C288" s="36">
        <v>9223180</v>
      </c>
      <c r="D288" s="32" t="s">
        <v>196</v>
      </c>
      <c r="E288" t="s">
        <v>196</v>
      </c>
      <c r="F288" s="32" t="s">
        <v>81</v>
      </c>
      <c r="G288" s="33">
        <f t="shared" si="4"/>
        <v>260</v>
      </c>
      <c r="H288" s="34" t="s">
        <v>124</v>
      </c>
      <c r="I288" s="40" t="s">
        <v>290</v>
      </c>
    </row>
    <row r="289" spans="2:9" x14ac:dyDescent="0.25">
      <c r="B289" s="41">
        <v>9223657</v>
      </c>
      <c r="C289" s="36">
        <v>9223952</v>
      </c>
      <c r="D289" s="32" t="s">
        <v>100</v>
      </c>
      <c r="E289" t="s">
        <v>100</v>
      </c>
      <c r="F289" s="32" t="s">
        <v>81</v>
      </c>
      <c r="G289" s="33">
        <f t="shared" si="4"/>
        <v>296</v>
      </c>
      <c r="H289" s="34" t="s">
        <v>124</v>
      </c>
      <c r="I289" s="40" t="s">
        <v>263</v>
      </c>
    </row>
    <row r="290" spans="2:9" x14ac:dyDescent="0.25">
      <c r="B290" s="41">
        <v>9224065</v>
      </c>
      <c r="C290" s="36">
        <v>9224100</v>
      </c>
      <c r="D290" s="32" t="s">
        <v>142</v>
      </c>
      <c r="E290" t="s">
        <v>142</v>
      </c>
      <c r="F290" s="32" t="s">
        <v>81</v>
      </c>
      <c r="G290" s="33">
        <f t="shared" si="4"/>
        <v>36</v>
      </c>
      <c r="H290" s="34" t="s">
        <v>124</v>
      </c>
      <c r="I290" s="40"/>
    </row>
    <row r="291" spans="2:9" x14ac:dyDescent="0.25">
      <c r="B291" s="41">
        <v>9224410</v>
      </c>
      <c r="C291" s="36">
        <v>9224412</v>
      </c>
      <c r="D291" s="32" t="s">
        <v>143</v>
      </c>
      <c r="E291" s="42" t="s">
        <v>143</v>
      </c>
      <c r="F291" s="32" t="s">
        <v>81</v>
      </c>
      <c r="G291" s="39">
        <f t="shared" si="4"/>
        <v>3</v>
      </c>
      <c r="H291" s="34" t="s">
        <v>124</v>
      </c>
      <c r="I291" s="40"/>
    </row>
    <row r="292" spans="2:9" x14ac:dyDescent="0.25">
      <c r="B292" s="41">
        <v>9227161</v>
      </c>
      <c r="C292" s="36">
        <v>9227244</v>
      </c>
      <c r="D292" s="32" t="s">
        <v>131</v>
      </c>
      <c r="E292" t="s">
        <v>131</v>
      </c>
      <c r="F292" s="32" t="s">
        <v>81</v>
      </c>
      <c r="G292" s="39">
        <f t="shared" si="4"/>
        <v>84</v>
      </c>
      <c r="H292" s="34" t="s">
        <v>124</v>
      </c>
      <c r="I292" s="40"/>
    </row>
    <row r="293" spans="2:9" x14ac:dyDescent="0.25">
      <c r="B293" s="41">
        <v>9234801</v>
      </c>
      <c r="C293" s="36">
        <v>9235257</v>
      </c>
      <c r="D293" s="32" t="s">
        <v>102</v>
      </c>
      <c r="E293" t="s">
        <v>102</v>
      </c>
      <c r="F293" s="32" t="s">
        <v>81</v>
      </c>
      <c r="G293" s="39">
        <f t="shared" si="4"/>
        <v>457</v>
      </c>
      <c r="H293" s="34" t="s">
        <v>124</v>
      </c>
      <c r="I293" s="40" t="s">
        <v>266</v>
      </c>
    </row>
    <row r="294" spans="2:9" x14ac:dyDescent="0.25">
      <c r="B294" s="41">
        <v>9237864</v>
      </c>
      <c r="C294" s="36">
        <v>9237864</v>
      </c>
      <c r="D294" s="32" t="s">
        <v>145</v>
      </c>
      <c r="E294" t="s">
        <v>145</v>
      </c>
      <c r="F294" s="32" t="s">
        <v>81</v>
      </c>
      <c r="G294" s="33">
        <f t="shared" si="4"/>
        <v>1</v>
      </c>
      <c r="H294" s="34" t="s">
        <v>124</v>
      </c>
      <c r="I294" s="40"/>
    </row>
    <row r="295" spans="2:9" x14ac:dyDescent="0.25">
      <c r="B295" s="41">
        <v>9239131</v>
      </c>
      <c r="C295" s="36">
        <v>9239140</v>
      </c>
      <c r="D295" s="32" t="s">
        <v>148</v>
      </c>
      <c r="E295" t="s">
        <v>148</v>
      </c>
      <c r="F295" s="32" t="s">
        <v>81</v>
      </c>
      <c r="G295" s="39">
        <f t="shared" si="4"/>
        <v>10</v>
      </c>
      <c r="H295" s="34" t="s">
        <v>124</v>
      </c>
      <c r="I295" s="40"/>
    </row>
    <row r="296" spans="2:9" x14ac:dyDescent="0.25">
      <c r="B296" s="41">
        <v>9239217</v>
      </c>
      <c r="C296" s="36">
        <v>9239416</v>
      </c>
      <c r="D296" s="32" t="s">
        <v>148</v>
      </c>
      <c r="E296" t="s">
        <v>148</v>
      </c>
      <c r="F296" s="32" t="s">
        <v>81</v>
      </c>
      <c r="G296" s="39">
        <f t="shared" si="4"/>
        <v>200</v>
      </c>
      <c r="H296" s="34" t="s">
        <v>124</v>
      </c>
      <c r="I296" s="40"/>
    </row>
    <row r="297" spans="2:9" x14ac:dyDescent="0.25">
      <c r="B297" s="36">
        <v>9264721</v>
      </c>
      <c r="C297" s="36">
        <v>9264936</v>
      </c>
      <c r="D297" s="32" t="s">
        <v>196</v>
      </c>
      <c r="E297" t="s">
        <v>196</v>
      </c>
      <c r="F297" s="32" t="s">
        <v>81</v>
      </c>
      <c r="G297" s="33">
        <f t="shared" si="4"/>
        <v>216</v>
      </c>
      <c r="H297" s="34" t="s">
        <v>124</v>
      </c>
      <c r="I297" s="40" t="s">
        <v>292</v>
      </c>
    </row>
    <row r="298" spans="2:9" x14ac:dyDescent="0.25">
      <c r="B298" s="36">
        <v>9264937</v>
      </c>
      <c r="C298" s="36">
        <v>9265056</v>
      </c>
      <c r="D298" s="32" t="s">
        <v>148</v>
      </c>
      <c r="E298" t="s">
        <v>148</v>
      </c>
      <c r="F298" s="32" t="s">
        <v>81</v>
      </c>
      <c r="G298" s="39">
        <f t="shared" si="4"/>
        <v>120</v>
      </c>
      <c r="H298" s="34" t="s">
        <v>124</v>
      </c>
      <c r="I298" s="86" t="s">
        <v>365</v>
      </c>
    </row>
    <row r="299" spans="2:9" x14ac:dyDescent="0.25">
      <c r="B299" s="36">
        <v>9265057</v>
      </c>
      <c r="C299" s="36">
        <v>9265163</v>
      </c>
      <c r="D299" s="32" t="s">
        <v>136</v>
      </c>
      <c r="E299" t="s">
        <v>136</v>
      </c>
      <c r="F299" s="32" t="s">
        <v>81</v>
      </c>
      <c r="G299" s="33">
        <f t="shared" si="4"/>
        <v>107</v>
      </c>
      <c r="H299" s="34" t="s">
        <v>124</v>
      </c>
      <c r="I299" s="40" t="s">
        <v>293</v>
      </c>
    </row>
    <row r="300" spans="2:9" x14ac:dyDescent="0.25">
      <c r="B300" s="36">
        <v>9265351</v>
      </c>
      <c r="C300" s="36">
        <v>9265430</v>
      </c>
      <c r="D300" s="32" t="s">
        <v>143</v>
      </c>
      <c r="E300" s="42" t="s">
        <v>143</v>
      </c>
      <c r="F300" s="32" t="s">
        <v>81</v>
      </c>
      <c r="G300" s="39">
        <f t="shared" si="4"/>
        <v>80</v>
      </c>
      <c r="H300" s="34" t="s">
        <v>124</v>
      </c>
      <c r="I300" s="40"/>
    </row>
    <row r="301" spans="2:9" x14ac:dyDescent="0.25">
      <c r="B301" s="36">
        <v>9267041</v>
      </c>
      <c r="C301" s="36">
        <v>9269860</v>
      </c>
      <c r="D301" s="32" t="s">
        <v>251</v>
      </c>
      <c r="E301" t="s">
        <v>251</v>
      </c>
      <c r="F301" s="32" t="s">
        <v>81</v>
      </c>
      <c r="G301" s="33">
        <f t="shared" si="4"/>
        <v>2820</v>
      </c>
      <c r="H301" s="34" t="s">
        <v>124</v>
      </c>
      <c r="I301" s="40"/>
    </row>
    <row r="302" spans="2:9" x14ac:dyDescent="0.25">
      <c r="B302" s="36">
        <v>9269861</v>
      </c>
      <c r="C302" s="36">
        <v>9270003</v>
      </c>
      <c r="D302" s="32" t="s">
        <v>142</v>
      </c>
      <c r="E302" t="s">
        <v>142</v>
      </c>
      <c r="F302" s="32" t="s">
        <v>81</v>
      </c>
      <c r="G302" s="33">
        <f t="shared" si="4"/>
        <v>143</v>
      </c>
      <c r="H302" s="34" t="s">
        <v>124</v>
      </c>
      <c r="I302" s="40"/>
    </row>
    <row r="303" spans="2:9" x14ac:dyDescent="0.25">
      <c r="B303" s="36">
        <v>9279618</v>
      </c>
      <c r="C303" s="36">
        <v>9281087</v>
      </c>
      <c r="D303" s="32" t="s">
        <v>120</v>
      </c>
      <c r="E303" t="s">
        <v>120</v>
      </c>
      <c r="F303" s="32" t="s">
        <v>81</v>
      </c>
      <c r="G303" s="39">
        <f t="shared" si="4"/>
        <v>1470</v>
      </c>
      <c r="H303" s="34" t="s">
        <v>124</v>
      </c>
      <c r="I303" s="40" t="s">
        <v>297</v>
      </c>
    </row>
    <row r="304" spans="2:9" x14ac:dyDescent="0.25">
      <c r="B304" s="36">
        <v>9279618</v>
      </c>
      <c r="C304" s="36">
        <v>9281087</v>
      </c>
      <c r="D304" s="32" t="s">
        <v>108</v>
      </c>
      <c r="E304" t="s">
        <v>108</v>
      </c>
      <c r="F304" s="32" t="s">
        <v>81</v>
      </c>
      <c r="G304" s="39">
        <f t="shared" si="4"/>
        <v>1470</v>
      </c>
      <c r="H304" s="34" t="s">
        <v>124</v>
      </c>
      <c r="I304" s="40" t="s">
        <v>296</v>
      </c>
    </row>
    <row r="305" spans="2:9" x14ac:dyDescent="0.25">
      <c r="B305" s="36">
        <v>9281088</v>
      </c>
      <c r="C305" s="36">
        <v>9281177</v>
      </c>
      <c r="D305" s="32" t="s">
        <v>138</v>
      </c>
      <c r="E305" t="s">
        <v>138</v>
      </c>
      <c r="F305" s="32" t="s">
        <v>81</v>
      </c>
      <c r="G305" s="33">
        <f t="shared" si="4"/>
        <v>90</v>
      </c>
      <c r="H305" s="34" t="s">
        <v>124</v>
      </c>
      <c r="I305" s="87" t="s">
        <v>366</v>
      </c>
    </row>
    <row r="306" spans="2:9" x14ac:dyDescent="0.25">
      <c r="B306" s="36">
        <v>9281901</v>
      </c>
      <c r="C306" s="36">
        <v>9282925</v>
      </c>
      <c r="D306" s="32" t="s">
        <v>130</v>
      </c>
      <c r="E306" t="s">
        <v>130</v>
      </c>
      <c r="F306" s="32" t="s">
        <v>81</v>
      </c>
      <c r="G306" s="39">
        <f t="shared" si="4"/>
        <v>1025</v>
      </c>
      <c r="H306" s="34" t="s">
        <v>124</v>
      </c>
      <c r="I306" s="40"/>
    </row>
    <row r="307" spans="2:9" x14ac:dyDescent="0.25">
      <c r="B307" s="36">
        <v>9287601</v>
      </c>
      <c r="C307" s="36">
        <v>9288014</v>
      </c>
      <c r="D307" s="32" t="s">
        <v>102</v>
      </c>
      <c r="E307" t="s">
        <v>102</v>
      </c>
      <c r="F307" s="32" t="s">
        <v>81</v>
      </c>
      <c r="G307" s="39">
        <f t="shared" si="4"/>
        <v>414</v>
      </c>
      <c r="H307" s="34" t="s">
        <v>124</v>
      </c>
      <c r="I307" s="40" t="s">
        <v>299</v>
      </c>
    </row>
    <row r="308" spans="2:9" x14ac:dyDescent="0.25">
      <c r="B308" s="36">
        <v>9288074</v>
      </c>
      <c r="C308" s="36">
        <v>9288410</v>
      </c>
      <c r="D308" s="32" t="s">
        <v>122</v>
      </c>
      <c r="E308" t="s">
        <v>122</v>
      </c>
      <c r="F308" s="32" t="s">
        <v>81</v>
      </c>
      <c r="G308" s="33">
        <f t="shared" si="4"/>
        <v>337</v>
      </c>
      <c r="H308" s="34" t="s">
        <v>124</v>
      </c>
      <c r="I308" s="40"/>
    </row>
    <row r="309" spans="2:9" x14ac:dyDescent="0.25">
      <c r="B309" s="36">
        <v>9288532</v>
      </c>
      <c r="C309" s="36">
        <v>9288596</v>
      </c>
      <c r="D309" s="32" t="s">
        <v>139</v>
      </c>
      <c r="E309" t="s">
        <v>139</v>
      </c>
      <c r="F309" s="32" t="s">
        <v>81</v>
      </c>
      <c r="G309" s="33">
        <f t="shared" si="4"/>
        <v>65</v>
      </c>
      <c r="H309" s="34" t="s">
        <v>124</v>
      </c>
      <c r="I309" s="40"/>
    </row>
    <row r="310" spans="2:9" x14ac:dyDescent="0.25">
      <c r="B310" s="36">
        <v>9288747</v>
      </c>
      <c r="C310" s="36">
        <v>9288767</v>
      </c>
      <c r="D310" s="32" t="s">
        <v>144</v>
      </c>
      <c r="E310" t="s">
        <v>144</v>
      </c>
      <c r="F310" s="32" t="s">
        <v>81</v>
      </c>
      <c r="G310" s="39">
        <f t="shared" si="4"/>
        <v>21</v>
      </c>
      <c r="H310" s="34" t="s">
        <v>124</v>
      </c>
      <c r="I310" s="40"/>
    </row>
    <row r="311" spans="2:9" x14ac:dyDescent="0.25">
      <c r="B311" s="41">
        <v>9290761</v>
      </c>
      <c r="C311" s="36">
        <v>9290815</v>
      </c>
      <c r="D311" s="32" t="s">
        <v>138</v>
      </c>
      <c r="E311" t="s">
        <v>138</v>
      </c>
      <c r="F311" s="32" t="s">
        <v>81</v>
      </c>
      <c r="G311" s="33">
        <f t="shared" si="4"/>
        <v>55</v>
      </c>
      <c r="H311" s="34" t="s">
        <v>124</v>
      </c>
      <c r="I311" s="87" t="s">
        <v>367</v>
      </c>
    </row>
    <row r="312" spans="2:9" x14ac:dyDescent="0.25">
      <c r="B312" s="41">
        <v>9293028</v>
      </c>
      <c r="C312" s="36">
        <v>9293303</v>
      </c>
      <c r="D312" s="32" t="s">
        <v>140</v>
      </c>
      <c r="E312" t="s">
        <v>140</v>
      </c>
      <c r="F312" s="32" t="s">
        <v>81</v>
      </c>
      <c r="G312" s="33">
        <f t="shared" si="4"/>
        <v>276</v>
      </c>
      <c r="H312" s="34" t="s">
        <v>124</v>
      </c>
      <c r="I312" s="40"/>
    </row>
    <row r="313" spans="2:9" x14ac:dyDescent="0.25">
      <c r="B313" s="41">
        <v>9296961</v>
      </c>
      <c r="C313" s="36">
        <v>9298668</v>
      </c>
      <c r="D313" s="32" t="s">
        <v>96</v>
      </c>
      <c r="E313" t="s">
        <v>96</v>
      </c>
      <c r="F313" s="32" t="s">
        <v>81</v>
      </c>
      <c r="G313" s="33">
        <f t="shared" si="4"/>
        <v>1708</v>
      </c>
      <c r="H313" s="34" t="s">
        <v>124</v>
      </c>
      <c r="I313" s="40"/>
    </row>
    <row r="314" spans="2:9" x14ac:dyDescent="0.25">
      <c r="B314" s="41">
        <v>9299550</v>
      </c>
      <c r="C314" s="36">
        <v>9299880</v>
      </c>
      <c r="D314" s="42" t="s">
        <v>132</v>
      </c>
      <c r="F314" s="32" t="s">
        <v>364</v>
      </c>
      <c r="G314" s="33">
        <f t="shared" si="4"/>
        <v>331</v>
      </c>
      <c r="H314" s="34" t="s">
        <v>124</v>
      </c>
      <c r="I314" s="40"/>
    </row>
    <row r="315" spans="2:9" x14ac:dyDescent="0.25">
      <c r="B315" s="41">
        <v>9299925</v>
      </c>
      <c r="C315" s="36">
        <v>9300294</v>
      </c>
      <c r="D315" s="32" t="s">
        <v>96</v>
      </c>
      <c r="E315" t="s">
        <v>96</v>
      </c>
      <c r="F315" s="32" t="s">
        <v>81</v>
      </c>
      <c r="G315" s="33">
        <f t="shared" si="4"/>
        <v>370</v>
      </c>
      <c r="H315" s="34" t="s">
        <v>124</v>
      </c>
      <c r="I315" s="40"/>
    </row>
    <row r="316" spans="2:9" x14ac:dyDescent="0.25">
      <c r="B316" s="41">
        <v>9307001</v>
      </c>
      <c r="C316" s="36">
        <v>9308400</v>
      </c>
      <c r="D316" s="32" t="s">
        <v>130</v>
      </c>
      <c r="E316" t="s">
        <v>130</v>
      </c>
      <c r="F316" s="32" t="s">
        <v>81</v>
      </c>
      <c r="G316" s="39">
        <f t="shared" si="4"/>
        <v>1400</v>
      </c>
      <c r="H316" s="34" t="s">
        <v>124</v>
      </c>
      <c r="I316" s="40" t="s">
        <v>303</v>
      </c>
    </row>
    <row r="317" spans="2:9" x14ac:dyDescent="0.25">
      <c r="B317" s="41">
        <v>9309374</v>
      </c>
      <c r="C317" s="36">
        <v>9309690</v>
      </c>
      <c r="D317" s="32" t="s">
        <v>122</v>
      </c>
      <c r="E317" t="s">
        <v>122</v>
      </c>
      <c r="F317" s="32" t="s">
        <v>81</v>
      </c>
      <c r="G317" s="33">
        <f t="shared" si="4"/>
        <v>317</v>
      </c>
      <c r="H317" s="34" t="s">
        <v>124</v>
      </c>
      <c r="I317" s="40"/>
    </row>
    <row r="318" spans="2:9" x14ac:dyDescent="0.25">
      <c r="B318" s="41">
        <v>9309691</v>
      </c>
      <c r="C318" s="36">
        <v>9309819</v>
      </c>
      <c r="D318" s="32" t="s">
        <v>136</v>
      </c>
      <c r="E318" t="s">
        <v>136</v>
      </c>
      <c r="F318" s="32" t="s">
        <v>81</v>
      </c>
      <c r="G318" s="33">
        <f t="shared" si="4"/>
        <v>129</v>
      </c>
      <c r="H318" s="34" t="s">
        <v>124</v>
      </c>
      <c r="I318" s="40" t="s">
        <v>305</v>
      </c>
    </row>
    <row r="319" spans="2:9" x14ac:dyDescent="0.25">
      <c r="B319" s="41">
        <v>9315601</v>
      </c>
      <c r="C319" s="36">
        <v>9316074</v>
      </c>
      <c r="D319" s="32" t="s">
        <v>108</v>
      </c>
      <c r="E319" t="s">
        <v>108</v>
      </c>
      <c r="F319" s="32" t="s">
        <v>81</v>
      </c>
      <c r="G319" s="39">
        <f t="shared" si="4"/>
        <v>474</v>
      </c>
      <c r="H319" s="34" t="s">
        <v>124</v>
      </c>
      <c r="I319" s="40" t="s">
        <v>368</v>
      </c>
    </row>
    <row r="320" spans="2:9" x14ac:dyDescent="0.25">
      <c r="B320" s="41">
        <v>9315601</v>
      </c>
      <c r="C320" s="36">
        <v>9316074</v>
      </c>
      <c r="D320" s="32" t="s">
        <v>120</v>
      </c>
      <c r="E320" t="s">
        <v>120</v>
      </c>
      <c r="F320" s="32" t="s">
        <v>81</v>
      </c>
      <c r="G320" s="39">
        <f t="shared" si="4"/>
        <v>474</v>
      </c>
      <c r="H320" s="34" t="s">
        <v>124</v>
      </c>
      <c r="I320" s="40" t="s">
        <v>306</v>
      </c>
    </row>
    <row r="321" spans="2:9" x14ac:dyDescent="0.25">
      <c r="B321" s="41">
        <v>9316075</v>
      </c>
      <c r="C321" s="36">
        <v>9316404</v>
      </c>
      <c r="D321" s="32" t="s">
        <v>96</v>
      </c>
      <c r="E321" t="s">
        <v>96</v>
      </c>
      <c r="F321" s="32" t="s">
        <v>81</v>
      </c>
      <c r="G321" s="33">
        <f t="shared" si="4"/>
        <v>330</v>
      </c>
      <c r="H321" s="34" t="s">
        <v>124</v>
      </c>
      <c r="I321" s="40"/>
    </row>
    <row r="322" spans="2:9" x14ac:dyDescent="0.25">
      <c r="B322" s="41">
        <v>9316405</v>
      </c>
      <c r="C322" s="36">
        <v>9316434</v>
      </c>
      <c r="D322" s="32" t="s">
        <v>138</v>
      </c>
      <c r="E322" t="s">
        <v>138</v>
      </c>
      <c r="F322" s="32" t="s">
        <v>81</v>
      </c>
      <c r="G322" s="33">
        <f t="shared" si="4"/>
        <v>30</v>
      </c>
      <c r="H322" s="34" t="s">
        <v>124</v>
      </c>
      <c r="I322" s="87" t="s">
        <v>369</v>
      </c>
    </row>
    <row r="323" spans="2:9" x14ac:dyDescent="0.25">
      <c r="B323" s="41">
        <v>9317430</v>
      </c>
      <c r="C323" s="36">
        <v>9317760</v>
      </c>
      <c r="D323" s="42" t="s">
        <v>112</v>
      </c>
      <c r="F323" s="32" t="s">
        <v>364</v>
      </c>
      <c r="G323" s="33">
        <f t="shared" si="4"/>
        <v>331</v>
      </c>
      <c r="H323" s="34" t="s">
        <v>124</v>
      </c>
      <c r="I323" s="40"/>
    </row>
    <row r="324" spans="2:9" x14ac:dyDescent="0.25">
      <c r="B324" s="41">
        <v>9319441</v>
      </c>
      <c r="C324" s="36">
        <v>9319534</v>
      </c>
      <c r="D324" s="32" t="s">
        <v>144</v>
      </c>
      <c r="E324" t="s">
        <v>144</v>
      </c>
      <c r="F324" s="32" t="s">
        <v>81</v>
      </c>
      <c r="G324" s="33">
        <f t="shared" si="4"/>
        <v>94</v>
      </c>
      <c r="H324" s="34" t="s">
        <v>124</v>
      </c>
      <c r="I324" s="40" t="s">
        <v>370</v>
      </c>
    </row>
    <row r="325" spans="2:9" x14ac:dyDescent="0.25">
      <c r="B325" s="41">
        <v>9319535</v>
      </c>
      <c r="C325" s="36">
        <v>9319733</v>
      </c>
      <c r="D325" s="32" t="s">
        <v>100</v>
      </c>
      <c r="E325" t="s">
        <v>100</v>
      </c>
      <c r="F325" s="32" t="s">
        <v>81</v>
      </c>
      <c r="G325" s="33">
        <f t="shared" si="4"/>
        <v>199</v>
      </c>
      <c r="H325" s="34" t="s">
        <v>124</v>
      </c>
      <c r="I325" s="40" t="s">
        <v>371</v>
      </c>
    </row>
    <row r="326" spans="2:9" x14ac:dyDescent="0.25">
      <c r="B326" s="41">
        <v>9319734</v>
      </c>
      <c r="C326" s="36">
        <v>9319744</v>
      </c>
      <c r="D326" s="32" t="s">
        <v>309</v>
      </c>
      <c r="E326" t="s">
        <v>145</v>
      </c>
      <c r="F326" s="32" t="s">
        <v>81</v>
      </c>
      <c r="G326" s="33">
        <f t="shared" si="4"/>
        <v>11</v>
      </c>
      <c r="H326" s="34" t="s">
        <v>124</v>
      </c>
      <c r="I326" s="40" t="s">
        <v>308</v>
      </c>
    </row>
    <row r="327" spans="2:9" x14ac:dyDescent="0.25">
      <c r="B327" s="41">
        <f>+C326+1</f>
        <v>9319745</v>
      </c>
      <c r="C327" s="36">
        <v>9319911</v>
      </c>
      <c r="D327" s="32" t="s">
        <v>94</v>
      </c>
      <c r="E327" t="s">
        <v>94</v>
      </c>
      <c r="F327" s="32" t="s">
        <v>81</v>
      </c>
      <c r="G327" s="33">
        <f t="shared" si="4"/>
        <v>167</v>
      </c>
      <c r="H327" s="34" t="s">
        <v>124</v>
      </c>
      <c r="I327" s="40" t="s">
        <v>308</v>
      </c>
    </row>
    <row r="328" spans="2:9" x14ac:dyDescent="0.25">
      <c r="B328" s="41">
        <v>9321521</v>
      </c>
      <c r="C328" s="36">
        <v>9321544</v>
      </c>
      <c r="D328" s="32" t="s">
        <v>109</v>
      </c>
      <c r="E328" t="s">
        <v>109</v>
      </c>
      <c r="F328" s="32" t="s">
        <v>81</v>
      </c>
      <c r="G328" s="33">
        <f t="shared" si="4"/>
        <v>24</v>
      </c>
      <c r="H328" s="34" t="s">
        <v>124</v>
      </c>
      <c r="I328" s="40" t="s">
        <v>308</v>
      </c>
    </row>
    <row r="329" spans="2:9" x14ac:dyDescent="0.25">
      <c r="B329" s="41">
        <v>9324419</v>
      </c>
      <c r="C329" s="36">
        <v>9325040</v>
      </c>
      <c r="D329" s="42" t="s">
        <v>125</v>
      </c>
      <c r="F329" s="32" t="s">
        <v>364</v>
      </c>
      <c r="G329" s="33">
        <f t="shared" si="4"/>
        <v>622</v>
      </c>
      <c r="H329" s="34" t="s">
        <v>124</v>
      </c>
      <c r="I329" s="40"/>
    </row>
    <row r="330" spans="2:9" x14ac:dyDescent="0.25">
      <c r="B330" s="41">
        <v>9325041</v>
      </c>
      <c r="C330" s="36">
        <v>9325160</v>
      </c>
      <c r="D330" s="32" t="s">
        <v>148</v>
      </c>
      <c r="E330" t="s">
        <v>148</v>
      </c>
      <c r="F330" s="32" t="s">
        <v>81</v>
      </c>
      <c r="G330" s="39">
        <f t="shared" si="4"/>
        <v>120</v>
      </c>
      <c r="H330" s="34" t="s">
        <v>124</v>
      </c>
      <c r="I330" s="40" t="s">
        <v>372</v>
      </c>
    </row>
    <row r="331" spans="2:9" x14ac:dyDescent="0.25">
      <c r="B331" s="41">
        <v>9325161</v>
      </c>
      <c r="C331" s="36">
        <v>9325616</v>
      </c>
      <c r="D331" s="32" t="s">
        <v>102</v>
      </c>
      <c r="E331" t="s">
        <v>102</v>
      </c>
      <c r="F331" s="32" t="s">
        <v>81</v>
      </c>
      <c r="G331" s="39">
        <f t="shared" ref="G331:G394" si="5">+C331-B331+1</f>
        <v>456</v>
      </c>
      <c r="H331" s="34" t="s">
        <v>124</v>
      </c>
      <c r="I331" s="40" t="s">
        <v>299</v>
      </c>
    </row>
    <row r="332" spans="2:9" x14ac:dyDescent="0.25">
      <c r="B332" s="41">
        <v>9325617</v>
      </c>
      <c r="C332" s="36">
        <v>9325973</v>
      </c>
      <c r="D332" s="32" t="s">
        <v>122</v>
      </c>
      <c r="E332" t="s">
        <v>122</v>
      </c>
      <c r="F332" s="32" t="s">
        <v>81</v>
      </c>
      <c r="G332" s="33">
        <f t="shared" si="5"/>
        <v>357</v>
      </c>
      <c r="H332" s="34" t="s">
        <v>124</v>
      </c>
      <c r="I332" s="40"/>
    </row>
    <row r="333" spans="2:9" x14ac:dyDescent="0.25">
      <c r="B333" s="41">
        <v>9330601</v>
      </c>
      <c r="C333" s="36">
        <v>9330677</v>
      </c>
      <c r="D333" s="32" t="s">
        <v>143</v>
      </c>
      <c r="E333" s="42" t="s">
        <v>143</v>
      </c>
      <c r="F333" s="32" t="s">
        <v>81</v>
      </c>
      <c r="G333" s="39">
        <f t="shared" si="5"/>
        <v>77</v>
      </c>
      <c r="H333" s="34" t="s">
        <v>124</v>
      </c>
      <c r="I333" s="40" t="s">
        <v>373</v>
      </c>
    </row>
    <row r="334" spans="2:9" x14ac:dyDescent="0.25">
      <c r="B334" s="41">
        <v>9330700</v>
      </c>
      <c r="C334" s="36">
        <v>9334680</v>
      </c>
      <c r="D334" s="32" t="s">
        <v>251</v>
      </c>
      <c r="E334" t="s">
        <v>251</v>
      </c>
      <c r="F334" s="32" t="s">
        <v>81</v>
      </c>
      <c r="G334" s="33">
        <f t="shared" si="5"/>
        <v>3981</v>
      </c>
      <c r="H334" s="34" t="s">
        <v>124</v>
      </c>
      <c r="I334" s="40" t="s">
        <v>374</v>
      </c>
    </row>
    <row r="335" spans="2:9" x14ac:dyDescent="0.25">
      <c r="B335" s="41">
        <v>9338595</v>
      </c>
      <c r="C335" s="36">
        <v>9338680</v>
      </c>
      <c r="D335" s="42" t="s">
        <v>104</v>
      </c>
      <c r="F335" s="32" t="s">
        <v>364</v>
      </c>
      <c r="G335" s="88">
        <f t="shared" si="5"/>
        <v>86</v>
      </c>
      <c r="H335" s="34" t="s">
        <v>124</v>
      </c>
      <c r="I335" s="40"/>
    </row>
    <row r="336" spans="2:9" x14ac:dyDescent="0.25">
      <c r="B336" s="41">
        <v>9340821</v>
      </c>
      <c r="C336" s="36">
        <v>9340880</v>
      </c>
      <c r="D336" s="42" t="s">
        <v>137</v>
      </c>
      <c r="F336" s="32" t="s">
        <v>364</v>
      </c>
      <c r="G336" s="33">
        <f t="shared" si="5"/>
        <v>60</v>
      </c>
      <c r="H336" s="34" t="s">
        <v>124</v>
      </c>
      <c r="I336" s="40"/>
    </row>
    <row r="337" spans="2:9" x14ac:dyDescent="0.25">
      <c r="B337" s="41">
        <v>9340887</v>
      </c>
      <c r="C337" s="36">
        <v>9341280</v>
      </c>
      <c r="D337" s="42" t="s">
        <v>137</v>
      </c>
      <c r="F337" s="32" t="s">
        <v>364</v>
      </c>
      <c r="G337" s="33">
        <f t="shared" si="5"/>
        <v>394</v>
      </c>
      <c r="H337" s="34" t="s">
        <v>124</v>
      </c>
      <c r="I337" s="40"/>
    </row>
    <row r="338" spans="2:9" ht="16.5" customHeight="1" x14ac:dyDescent="0.25">
      <c r="B338" s="41">
        <v>9341481</v>
      </c>
      <c r="C338" s="36">
        <v>9341560</v>
      </c>
      <c r="D338" s="32" t="s">
        <v>127</v>
      </c>
      <c r="E338" s="42" t="s">
        <v>127</v>
      </c>
      <c r="F338" s="32" t="s">
        <v>81</v>
      </c>
      <c r="G338" s="39">
        <f t="shared" si="5"/>
        <v>80</v>
      </c>
      <c r="H338" s="34" t="s">
        <v>124</v>
      </c>
      <c r="I338" s="40"/>
    </row>
    <row r="339" spans="2:9" x14ac:dyDescent="0.25">
      <c r="B339" s="41">
        <v>9341621</v>
      </c>
      <c r="C339" s="36">
        <v>9341630</v>
      </c>
      <c r="D339" s="32" t="s">
        <v>127</v>
      </c>
      <c r="E339" s="42" t="s">
        <v>127</v>
      </c>
      <c r="F339" s="32" t="s">
        <v>81</v>
      </c>
      <c r="G339" s="39">
        <f t="shared" si="5"/>
        <v>10</v>
      </c>
      <c r="H339" s="34" t="s">
        <v>124</v>
      </c>
      <c r="I339" s="40"/>
    </row>
    <row r="340" spans="2:9" x14ac:dyDescent="0.25">
      <c r="B340" s="41">
        <v>9341671</v>
      </c>
      <c r="C340" s="36">
        <v>9341678</v>
      </c>
      <c r="D340" s="32" t="s">
        <v>127</v>
      </c>
      <c r="E340" t="s">
        <v>127</v>
      </c>
      <c r="F340" s="32" t="s">
        <v>81</v>
      </c>
      <c r="G340" s="33">
        <f t="shared" si="5"/>
        <v>8</v>
      </c>
      <c r="H340" s="34" t="s">
        <v>124</v>
      </c>
      <c r="I340" s="40"/>
    </row>
    <row r="341" spans="2:9" x14ac:dyDescent="0.25">
      <c r="B341" s="41">
        <v>9341681</v>
      </c>
      <c r="C341" s="36">
        <v>9343159</v>
      </c>
      <c r="D341" s="32" t="s">
        <v>127</v>
      </c>
      <c r="E341" t="s">
        <v>127</v>
      </c>
      <c r="F341" s="32" t="s">
        <v>81</v>
      </c>
      <c r="G341" s="33">
        <f t="shared" si="5"/>
        <v>1479</v>
      </c>
      <c r="H341" s="34" t="s">
        <v>124</v>
      </c>
      <c r="I341" s="40"/>
    </row>
    <row r="342" spans="2:9" x14ac:dyDescent="0.25">
      <c r="B342" s="41">
        <v>9343160</v>
      </c>
      <c r="C342" s="36">
        <v>9343760</v>
      </c>
      <c r="D342" s="32" t="s">
        <v>100</v>
      </c>
      <c r="E342" t="s">
        <v>100</v>
      </c>
      <c r="F342" s="32" t="s">
        <v>81</v>
      </c>
      <c r="G342" s="33">
        <f t="shared" si="5"/>
        <v>601</v>
      </c>
      <c r="H342" s="34" t="s">
        <v>124</v>
      </c>
      <c r="I342" s="40" t="s">
        <v>375</v>
      </c>
    </row>
    <row r="343" spans="2:9" x14ac:dyDescent="0.25">
      <c r="B343" s="41">
        <v>9344646</v>
      </c>
      <c r="C343" s="36">
        <v>9345760</v>
      </c>
      <c r="D343" s="42" t="s">
        <v>128</v>
      </c>
      <c r="F343" s="32" t="s">
        <v>364</v>
      </c>
      <c r="G343" s="33">
        <f t="shared" si="5"/>
        <v>1115</v>
      </c>
      <c r="H343" s="34" t="s">
        <v>124</v>
      </c>
      <c r="I343" s="40"/>
    </row>
    <row r="344" spans="2:9" x14ac:dyDescent="0.25">
      <c r="B344" s="41">
        <v>9347224</v>
      </c>
      <c r="C344" s="36">
        <v>9347760</v>
      </c>
      <c r="D344" s="42" t="s">
        <v>133</v>
      </c>
      <c r="F344" s="32" t="s">
        <v>364</v>
      </c>
      <c r="G344" s="33">
        <f t="shared" si="5"/>
        <v>537</v>
      </c>
      <c r="H344" s="34" t="s">
        <v>124</v>
      </c>
      <c r="I344" s="40"/>
    </row>
    <row r="345" spans="2:9" x14ac:dyDescent="0.25">
      <c r="B345" s="41">
        <v>9354374</v>
      </c>
      <c r="C345" s="36">
        <v>9355360</v>
      </c>
      <c r="D345" s="42" t="s">
        <v>116</v>
      </c>
      <c r="F345" s="32" t="s">
        <v>364</v>
      </c>
      <c r="G345" s="33">
        <f t="shared" si="5"/>
        <v>987</v>
      </c>
      <c r="H345" s="34" t="s">
        <v>124</v>
      </c>
      <c r="I345" s="40"/>
    </row>
    <row r="346" spans="2:9" x14ac:dyDescent="0.25">
      <c r="B346" s="41">
        <v>9357452</v>
      </c>
      <c r="C346" s="36">
        <v>9358280</v>
      </c>
      <c r="D346" s="42" t="s">
        <v>134</v>
      </c>
      <c r="F346" s="32" t="s">
        <v>364</v>
      </c>
      <c r="G346" s="33">
        <f t="shared" si="5"/>
        <v>829</v>
      </c>
      <c r="H346" s="34" t="s">
        <v>124</v>
      </c>
      <c r="I346" s="40"/>
    </row>
    <row r="347" spans="2:9" x14ac:dyDescent="0.25">
      <c r="B347" s="41">
        <v>9359064</v>
      </c>
      <c r="C347" s="36">
        <v>9359680</v>
      </c>
      <c r="D347" s="42" t="s">
        <v>114</v>
      </c>
      <c r="F347" s="32" t="s">
        <v>364</v>
      </c>
      <c r="G347" s="33">
        <f t="shared" si="5"/>
        <v>617</v>
      </c>
      <c r="H347" s="34" t="s">
        <v>124</v>
      </c>
      <c r="I347" s="40"/>
    </row>
    <row r="348" spans="2:9" x14ac:dyDescent="0.25">
      <c r="B348" s="41">
        <v>9359785</v>
      </c>
      <c r="C348" s="36">
        <v>9359846</v>
      </c>
      <c r="D348" s="32" t="s">
        <v>142</v>
      </c>
      <c r="E348" t="s">
        <v>142</v>
      </c>
      <c r="F348" s="32" t="s">
        <v>81</v>
      </c>
      <c r="G348" s="33">
        <f t="shared" si="5"/>
        <v>62</v>
      </c>
      <c r="H348" s="34" t="s">
        <v>124</v>
      </c>
      <c r="I348" s="40" t="s">
        <v>376</v>
      </c>
    </row>
    <row r="349" spans="2:9" x14ac:dyDescent="0.25">
      <c r="B349" s="41">
        <v>9359904</v>
      </c>
      <c r="C349" s="36">
        <v>9359910</v>
      </c>
      <c r="D349" s="42" t="s">
        <v>91</v>
      </c>
      <c r="F349" s="32" t="s">
        <v>364</v>
      </c>
      <c r="G349" s="33">
        <f t="shared" si="5"/>
        <v>7</v>
      </c>
      <c r="H349" s="34" t="s">
        <v>124</v>
      </c>
      <c r="I349" s="40" t="s">
        <v>308</v>
      </c>
    </row>
    <row r="350" spans="2:9" x14ac:dyDescent="0.25">
      <c r="B350" s="41">
        <v>9359911</v>
      </c>
      <c r="C350" s="36">
        <v>9359971</v>
      </c>
      <c r="D350" s="32" t="s">
        <v>143</v>
      </c>
      <c r="E350" s="42" t="s">
        <v>143</v>
      </c>
      <c r="F350" s="32" t="s">
        <v>81</v>
      </c>
      <c r="G350" s="39">
        <f t="shared" si="5"/>
        <v>61</v>
      </c>
      <c r="H350" s="34" t="s">
        <v>124</v>
      </c>
      <c r="I350" s="40" t="s">
        <v>377</v>
      </c>
    </row>
    <row r="351" spans="2:9" x14ac:dyDescent="0.25">
      <c r="B351" s="41">
        <v>9360056</v>
      </c>
      <c r="C351" s="36">
        <v>9361000</v>
      </c>
      <c r="D351" s="42" t="s">
        <v>118</v>
      </c>
      <c r="F351" s="32" t="s">
        <v>364</v>
      </c>
      <c r="G351" s="33">
        <f t="shared" si="5"/>
        <v>945</v>
      </c>
      <c r="H351" s="34" t="s">
        <v>124</v>
      </c>
      <c r="I351" s="40"/>
    </row>
    <row r="352" spans="2:9" x14ac:dyDescent="0.25">
      <c r="B352" s="41">
        <v>9364625</v>
      </c>
      <c r="C352" s="36">
        <v>9365040</v>
      </c>
      <c r="D352" s="42" t="s">
        <v>106</v>
      </c>
      <c r="F352" s="32" t="s">
        <v>364</v>
      </c>
      <c r="G352" s="33">
        <f t="shared" si="5"/>
        <v>416</v>
      </c>
      <c r="H352" s="34" t="s">
        <v>124</v>
      </c>
      <c r="I352" s="40"/>
    </row>
    <row r="353" spans="2:9" x14ac:dyDescent="0.25">
      <c r="B353" s="41">
        <v>9365041</v>
      </c>
      <c r="C353" s="36">
        <v>9365760</v>
      </c>
      <c r="D353" s="42" t="s">
        <v>112</v>
      </c>
      <c r="F353" s="32" t="s">
        <v>364</v>
      </c>
      <c r="G353" s="33">
        <f t="shared" si="5"/>
        <v>720</v>
      </c>
      <c r="H353" s="34" t="s">
        <v>124</v>
      </c>
      <c r="I353" s="40"/>
    </row>
    <row r="354" spans="2:9" x14ac:dyDescent="0.25">
      <c r="B354" s="41">
        <v>9366604</v>
      </c>
      <c r="C354" s="36">
        <v>9366880</v>
      </c>
      <c r="D354" s="42" t="s">
        <v>110</v>
      </c>
      <c r="F354" s="32" t="s">
        <v>364</v>
      </c>
      <c r="G354" s="33">
        <f t="shared" si="5"/>
        <v>277</v>
      </c>
      <c r="H354" s="34" t="s">
        <v>124</v>
      </c>
      <c r="I354" s="40"/>
    </row>
    <row r="355" spans="2:9" x14ac:dyDescent="0.25">
      <c r="B355" s="41">
        <v>9367751</v>
      </c>
      <c r="C355" s="36">
        <v>9368222</v>
      </c>
      <c r="D355" s="32" t="s">
        <v>108</v>
      </c>
      <c r="E355" t="s">
        <v>108</v>
      </c>
      <c r="F355" s="32" t="s">
        <v>81</v>
      </c>
      <c r="G355" s="39">
        <f t="shared" si="5"/>
        <v>472</v>
      </c>
      <c r="H355" s="34" t="s">
        <v>124</v>
      </c>
      <c r="I355" s="40" t="s">
        <v>378</v>
      </c>
    </row>
    <row r="356" spans="2:9" x14ac:dyDescent="0.25">
      <c r="B356" s="36">
        <v>9367751</v>
      </c>
      <c r="C356" s="36">
        <v>9368222</v>
      </c>
      <c r="D356" s="32" t="s">
        <v>120</v>
      </c>
      <c r="E356" t="s">
        <v>120</v>
      </c>
      <c r="F356" s="32" t="s">
        <v>81</v>
      </c>
      <c r="G356" s="39">
        <f t="shared" si="5"/>
        <v>472</v>
      </c>
      <c r="H356" s="34" t="s">
        <v>124</v>
      </c>
      <c r="I356" s="40" t="s">
        <v>379</v>
      </c>
    </row>
    <row r="357" spans="2:9" x14ac:dyDescent="0.25">
      <c r="B357" s="36">
        <v>9368223</v>
      </c>
      <c r="C357" s="36">
        <v>9368590</v>
      </c>
      <c r="D357" s="32" t="s">
        <v>96</v>
      </c>
      <c r="E357" t="s">
        <v>96</v>
      </c>
      <c r="F357" s="32" t="s">
        <v>81</v>
      </c>
      <c r="G357" s="33">
        <f t="shared" si="5"/>
        <v>368</v>
      </c>
      <c r="H357" s="34" t="s">
        <v>124</v>
      </c>
      <c r="I357" s="40" t="s">
        <v>380</v>
      </c>
    </row>
    <row r="358" spans="2:9" x14ac:dyDescent="0.25">
      <c r="B358" s="36">
        <v>9368591</v>
      </c>
      <c r="C358" s="36">
        <v>9368857</v>
      </c>
      <c r="D358" s="32" t="s">
        <v>139</v>
      </c>
      <c r="E358" t="s">
        <v>139</v>
      </c>
      <c r="F358" s="32" t="s">
        <v>81</v>
      </c>
      <c r="G358" s="33">
        <f t="shared" si="5"/>
        <v>267</v>
      </c>
      <c r="H358" s="34" t="s">
        <v>124</v>
      </c>
      <c r="I358" s="40" t="s">
        <v>381</v>
      </c>
    </row>
    <row r="359" spans="2:9" x14ac:dyDescent="0.25">
      <c r="B359" s="36">
        <v>9368858</v>
      </c>
      <c r="C359" s="36">
        <v>9369098</v>
      </c>
      <c r="D359" s="32" t="s">
        <v>196</v>
      </c>
      <c r="E359" t="s">
        <v>196</v>
      </c>
      <c r="F359" s="32" t="s">
        <v>81</v>
      </c>
      <c r="G359" s="33">
        <f t="shared" si="5"/>
        <v>241</v>
      </c>
      <c r="H359" s="34" t="s">
        <v>124</v>
      </c>
      <c r="I359" s="40" t="s">
        <v>382</v>
      </c>
    </row>
    <row r="360" spans="2:9" x14ac:dyDescent="0.25">
      <c r="B360" s="36">
        <v>9369099</v>
      </c>
      <c r="C360" s="36">
        <v>9369217</v>
      </c>
      <c r="D360" s="32" t="s">
        <v>136</v>
      </c>
      <c r="E360" t="s">
        <v>136</v>
      </c>
      <c r="F360" s="32" t="s">
        <v>81</v>
      </c>
      <c r="G360" s="33">
        <f t="shared" si="5"/>
        <v>119</v>
      </c>
      <c r="H360" s="34" t="s">
        <v>124</v>
      </c>
      <c r="I360" s="40" t="s">
        <v>383</v>
      </c>
    </row>
    <row r="361" spans="2:9" x14ac:dyDescent="0.25">
      <c r="B361" s="36">
        <v>9370011</v>
      </c>
      <c r="C361" s="36">
        <v>9371480</v>
      </c>
      <c r="D361" s="42" t="s">
        <v>129</v>
      </c>
      <c r="F361" s="32" t="s">
        <v>364</v>
      </c>
      <c r="G361" s="33">
        <f t="shared" si="5"/>
        <v>1470</v>
      </c>
      <c r="H361" s="34" t="s">
        <v>124</v>
      </c>
      <c r="I361" s="40"/>
    </row>
    <row r="362" spans="2:9" x14ac:dyDescent="0.25">
      <c r="B362" s="36">
        <v>9371520</v>
      </c>
      <c r="C362" s="36">
        <v>9372750</v>
      </c>
      <c r="D362" s="42" t="s">
        <v>91</v>
      </c>
      <c r="F362" s="32" t="s">
        <v>364</v>
      </c>
      <c r="G362" s="33">
        <f t="shared" si="5"/>
        <v>1231</v>
      </c>
      <c r="H362" s="34" t="s">
        <v>124</v>
      </c>
      <c r="I362" s="40" t="s">
        <v>308</v>
      </c>
    </row>
    <row r="363" spans="2:9" x14ac:dyDescent="0.25">
      <c r="B363" s="36">
        <v>9373727</v>
      </c>
      <c r="C363" s="36">
        <v>9374960</v>
      </c>
      <c r="D363" s="42" t="s">
        <v>98</v>
      </c>
      <c r="F363" s="32" t="s">
        <v>364</v>
      </c>
      <c r="G363" s="33">
        <f t="shared" si="5"/>
        <v>1234</v>
      </c>
      <c r="H363" s="34" t="s">
        <v>124</v>
      </c>
      <c r="I363" s="40"/>
    </row>
    <row r="364" spans="2:9" x14ac:dyDescent="0.25">
      <c r="B364" s="36">
        <v>9374961</v>
      </c>
      <c r="C364" s="36">
        <v>9376560</v>
      </c>
      <c r="D364" s="42" t="s">
        <v>104</v>
      </c>
      <c r="F364" s="32" t="s">
        <v>364</v>
      </c>
      <c r="G364" s="88">
        <f t="shared" si="5"/>
        <v>1600</v>
      </c>
      <c r="H364" s="34" t="s">
        <v>124</v>
      </c>
      <c r="I364" s="40"/>
    </row>
    <row r="365" spans="2:9" x14ac:dyDescent="0.25">
      <c r="B365" s="36">
        <v>9376561</v>
      </c>
      <c r="C365" s="36">
        <v>9376703</v>
      </c>
      <c r="D365" s="42" t="s">
        <v>91</v>
      </c>
      <c r="F365" s="32" t="s">
        <v>364</v>
      </c>
      <c r="G365" s="33">
        <f t="shared" si="5"/>
        <v>143</v>
      </c>
      <c r="H365" s="34" t="s">
        <v>124</v>
      </c>
      <c r="I365" s="40" t="s">
        <v>308</v>
      </c>
    </row>
    <row r="366" spans="2:9" x14ac:dyDescent="0.25">
      <c r="B366" s="36">
        <f>+C365+1</f>
        <v>9376704</v>
      </c>
      <c r="C366" s="36">
        <v>9376779</v>
      </c>
      <c r="D366" s="42" t="s">
        <v>91</v>
      </c>
      <c r="F366" s="32" t="s">
        <v>364</v>
      </c>
      <c r="G366" s="33">
        <f t="shared" si="5"/>
        <v>76</v>
      </c>
      <c r="H366" s="34" t="s">
        <v>124</v>
      </c>
      <c r="I366" s="40" t="s">
        <v>308</v>
      </c>
    </row>
    <row r="367" spans="2:9" x14ac:dyDescent="0.25">
      <c r="B367" s="36">
        <f>+C366+1</f>
        <v>9376780</v>
      </c>
      <c r="C367" s="36">
        <v>9376813</v>
      </c>
      <c r="D367" s="42" t="s">
        <v>91</v>
      </c>
      <c r="F367" s="32" t="s">
        <v>364</v>
      </c>
      <c r="G367" s="33">
        <f t="shared" si="5"/>
        <v>34</v>
      </c>
      <c r="H367" s="34" t="s">
        <v>124</v>
      </c>
      <c r="I367" s="40" t="s">
        <v>308</v>
      </c>
    </row>
    <row r="368" spans="2:9" x14ac:dyDescent="0.25">
      <c r="B368" s="36">
        <f>+C367+1</f>
        <v>9376814</v>
      </c>
      <c r="C368" s="36">
        <v>9377229</v>
      </c>
      <c r="D368" s="42" t="s">
        <v>91</v>
      </c>
      <c r="F368" s="32" t="s">
        <v>364</v>
      </c>
      <c r="G368" s="33">
        <f t="shared" si="5"/>
        <v>416</v>
      </c>
      <c r="H368" s="34" t="s">
        <v>124</v>
      </c>
      <c r="I368" s="40" t="s">
        <v>308</v>
      </c>
    </row>
    <row r="369" spans="2:10" x14ac:dyDescent="0.25">
      <c r="B369" s="36">
        <v>9377230</v>
      </c>
      <c r="C369" s="36">
        <v>9378840</v>
      </c>
      <c r="D369" s="42" t="s">
        <v>106</v>
      </c>
      <c r="F369" s="32" t="s">
        <v>364</v>
      </c>
      <c r="G369" s="33">
        <f t="shared" si="5"/>
        <v>1611</v>
      </c>
      <c r="H369" s="34" t="s">
        <v>124</v>
      </c>
      <c r="I369" s="40"/>
    </row>
    <row r="370" spans="2:10" x14ac:dyDescent="0.25">
      <c r="B370" s="36">
        <v>9378841</v>
      </c>
      <c r="C370" s="36">
        <v>9380040</v>
      </c>
      <c r="D370" s="42" t="s">
        <v>110</v>
      </c>
      <c r="F370" s="32" t="s">
        <v>364</v>
      </c>
      <c r="G370" s="33">
        <f t="shared" si="5"/>
        <v>1200</v>
      </c>
      <c r="H370" s="34" t="s">
        <v>124</v>
      </c>
      <c r="I370" s="40"/>
    </row>
    <row r="371" spans="2:10" x14ac:dyDescent="0.25">
      <c r="B371" s="36">
        <v>9380041</v>
      </c>
      <c r="C371" s="36">
        <v>9479944</v>
      </c>
      <c r="D371" s="42" t="s">
        <v>91</v>
      </c>
      <c r="F371" s="32" t="s">
        <v>364</v>
      </c>
      <c r="G371" s="33">
        <f t="shared" si="5"/>
        <v>99904</v>
      </c>
      <c r="H371" s="34" t="s">
        <v>124</v>
      </c>
      <c r="I371" s="40"/>
    </row>
    <row r="372" spans="2:10" x14ac:dyDescent="0.25">
      <c r="B372" s="36">
        <v>9479945</v>
      </c>
      <c r="C372" s="36">
        <v>9781400</v>
      </c>
      <c r="D372" s="42" t="s">
        <v>89</v>
      </c>
      <c r="F372" s="32" t="s">
        <v>364</v>
      </c>
      <c r="G372" s="33">
        <f t="shared" si="5"/>
        <v>301456</v>
      </c>
      <c r="H372" s="34" t="s">
        <v>124</v>
      </c>
      <c r="I372" s="40"/>
    </row>
    <row r="373" spans="2:10" x14ac:dyDescent="0.25">
      <c r="B373" s="36">
        <v>9781401</v>
      </c>
      <c r="C373" s="36">
        <v>9999800</v>
      </c>
      <c r="D373" s="42" t="s">
        <v>234</v>
      </c>
      <c r="F373" s="32" t="s">
        <v>364</v>
      </c>
      <c r="G373" s="33">
        <f t="shared" si="5"/>
        <v>218400</v>
      </c>
      <c r="H373" s="34" t="s">
        <v>124</v>
      </c>
      <c r="I373" s="66"/>
      <c r="J373" s="37"/>
    </row>
    <row r="374" spans="2:10" ht="45" x14ac:dyDescent="0.25">
      <c r="B374" s="62">
        <v>9999801</v>
      </c>
      <c r="C374" s="62">
        <v>10149944</v>
      </c>
      <c r="D374" s="63" t="s">
        <v>234</v>
      </c>
      <c r="E374" s="63"/>
      <c r="F374" s="32" t="s">
        <v>364</v>
      </c>
      <c r="G374" s="64">
        <f t="shared" si="5"/>
        <v>150144</v>
      </c>
      <c r="H374" s="65" t="s">
        <v>124</v>
      </c>
      <c r="I374" s="66" t="s">
        <v>240</v>
      </c>
      <c r="J374" s="37"/>
    </row>
    <row r="375" spans="2:10" x14ac:dyDescent="0.25">
      <c r="B375" s="36" t="s">
        <v>310</v>
      </c>
      <c r="C375" s="36" t="s">
        <v>310</v>
      </c>
      <c r="D375" s="32" t="s">
        <v>120</v>
      </c>
      <c r="E375" t="s">
        <v>120</v>
      </c>
      <c r="F375" s="32" t="s">
        <v>81</v>
      </c>
      <c r="G375" s="33">
        <f t="shared" si="5"/>
        <v>1</v>
      </c>
      <c r="H375" s="34" t="s">
        <v>124</v>
      </c>
      <c r="I375" s="40"/>
    </row>
    <row r="376" spans="2:10" x14ac:dyDescent="0.25">
      <c r="B376" s="47" t="s">
        <v>165</v>
      </c>
      <c r="C376" s="47" t="s">
        <v>166</v>
      </c>
      <c r="D376" t="s">
        <v>91</v>
      </c>
      <c r="F376" s="32" t="s">
        <v>364</v>
      </c>
      <c r="G376" s="33">
        <f t="shared" si="5"/>
        <v>3</v>
      </c>
      <c r="H376" s="34" t="s">
        <v>167</v>
      </c>
      <c r="I376" s="40"/>
      <c r="J376" s="37"/>
    </row>
    <row r="377" spans="2:10" x14ac:dyDescent="0.25">
      <c r="B377" s="47" t="s">
        <v>168</v>
      </c>
      <c r="C377" s="47" t="s">
        <v>169</v>
      </c>
      <c r="D377" t="s">
        <v>91</v>
      </c>
      <c r="F377" s="32" t="s">
        <v>364</v>
      </c>
      <c r="G377" s="33">
        <f t="shared" si="5"/>
        <v>9</v>
      </c>
      <c r="H377" s="34" t="s">
        <v>167</v>
      </c>
      <c r="I377" s="40"/>
    </row>
    <row r="378" spans="2:10" x14ac:dyDescent="0.25">
      <c r="B378" s="47" t="s">
        <v>170</v>
      </c>
      <c r="C378" s="47" t="s">
        <v>171</v>
      </c>
      <c r="D378" t="s">
        <v>91</v>
      </c>
      <c r="F378" s="32" t="s">
        <v>364</v>
      </c>
      <c r="G378" s="33">
        <f t="shared" si="5"/>
        <v>60</v>
      </c>
      <c r="H378" s="34" t="s">
        <v>167</v>
      </c>
      <c r="I378" s="40"/>
    </row>
    <row r="379" spans="2:10" x14ac:dyDescent="0.25">
      <c r="B379" s="47" t="s">
        <v>311</v>
      </c>
      <c r="C379" s="47" t="s">
        <v>173</v>
      </c>
      <c r="D379" t="s">
        <v>91</v>
      </c>
      <c r="F379" s="32" t="s">
        <v>364</v>
      </c>
      <c r="G379" s="33">
        <f t="shared" si="5"/>
        <v>800</v>
      </c>
      <c r="H379" s="34" t="s">
        <v>174</v>
      </c>
      <c r="I379" s="40"/>
    </row>
    <row r="380" spans="2:10" x14ac:dyDescent="0.25">
      <c r="B380" s="36" t="s">
        <v>313</v>
      </c>
      <c r="C380" s="36" t="s">
        <v>314</v>
      </c>
      <c r="D380" s="32" t="s">
        <v>108</v>
      </c>
      <c r="E380" t="s">
        <v>108</v>
      </c>
      <c r="F380" s="32" t="s">
        <v>81</v>
      </c>
      <c r="G380" s="33">
        <f t="shared" si="5"/>
        <v>4</v>
      </c>
      <c r="H380" s="34" t="s">
        <v>124</v>
      </c>
      <c r="I380" s="40"/>
    </row>
    <row r="381" spans="2:10" x14ac:dyDescent="0.25">
      <c r="B381" s="36" t="s">
        <v>315</v>
      </c>
      <c r="C381" s="36" t="s">
        <v>315</v>
      </c>
      <c r="D381" s="32" t="s">
        <v>108</v>
      </c>
      <c r="E381" t="s">
        <v>108</v>
      </c>
      <c r="F381" s="32" t="s">
        <v>81</v>
      </c>
      <c r="G381" s="33">
        <f t="shared" si="5"/>
        <v>1</v>
      </c>
      <c r="H381" s="34" t="s">
        <v>124</v>
      </c>
      <c r="I381" s="40"/>
    </row>
    <row r="382" spans="2:10" x14ac:dyDescent="0.25">
      <c r="B382" s="36" t="s">
        <v>316</v>
      </c>
      <c r="C382" s="36" t="s">
        <v>316</v>
      </c>
      <c r="D382" s="32" t="s">
        <v>102</v>
      </c>
      <c r="E382" t="s">
        <v>102</v>
      </c>
      <c r="F382" s="32" t="s">
        <v>81</v>
      </c>
      <c r="G382" s="33">
        <f t="shared" si="5"/>
        <v>1</v>
      </c>
      <c r="H382" s="34" t="s">
        <v>124</v>
      </c>
      <c r="I382" s="40"/>
    </row>
    <row r="383" spans="2:10" x14ac:dyDescent="0.25">
      <c r="B383" s="36" t="s">
        <v>317</v>
      </c>
      <c r="C383" s="36" t="s">
        <v>318</v>
      </c>
      <c r="D383" s="32" t="s">
        <v>102</v>
      </c>
      <c r="E383" t="s">
        <v>102</v>
      </c>
      <c r="F383" s="32" t="s">
        <v>81</v>
      </c>
      <c r="G383" s="33">
        <f t="shared" si="5"/>
        <v>2</v>
      </c>
      <c r="H383" s="34" t="s">
        <v>124</v>
      </c>
      <c r="I383" s="40"/>
    </row>
    <row r="384" spans="2:10" x14ac:dyDescent="0.25">
      <c r="B384" s="36" t="s">
        <v>319</v>
      </c>
      <c r="C384" s="36" t="s">
        <v>319</v>
      </c>
      <c r="D384" s="32" t="s">
        <v>102</v>
      </c>
      <c r="E384" t="s">
        <v>102</v>
      </c>
      <c r="F384" s="32" t="s">
        <v>81</v>
      </c>
      <c r="G384" s="39">
        <f t="shared" si="5"/>
        <v>1</v>
      </c>
      <c r="H384" s="34" t="s">
        <v>124</v>
      </c>
      <c r="I384" s="40"/>
    </row>
    <row r="385" spans="2:9" x14ac:dyDescent="0.25">
      <c r="B385" s="36" t="s">
        <v>320</v>
      </c>
      <c r="C385" s="36" t="s">
        <v>320</v>
      </c>
      <c r="D385" s="32" t="s">
        <v>102</v>
      </c>
      <c r="E385" t="s">
        <v>102</v>
      </c>
      <c r="F385" s="32" t="s">
        <v>81</v>
      </c>
      <c r="G385" s="39">
        <f t="shared" si="5"/>
        <v>1</v>
      </c>
      <c r="H385" s="34" t="s">
        <v>124</v>
      </c>
      <c r="I385" s="40"/>
    </row>
    <row r="386" spans="2:9" x14ac:dyDescent="0.25">
      <c r="B386" s="36" t="s">
        <v>321</v>
      </c>
      <c r="C386" s="36" t="s">
        <v>321</v>
      </c>
      <c r="D386" s="32" t="s">
        <v>102</v>
      </c>
      <c r="E386" t="s">
        <v>102</v>
      </c>
      <c r="F386" s="32" t="s">
        <v>81</v>
      </c>
      <c r="G386" s="39">
        <f t="shared" si="5"/>
        <v>1</v>
      </c>
      <c r="H386" s="34" t="s">
        <v>124</v>
      </c>
      <c r="I386" s="40"/>
    </row>
    <row r="387" spans="2:9" x14ac:dyDescent="0.25">
      <c r="B387" s="36" t="s">
        <v>322</v>
      </c>
      <c r="C387" s="36" t="s">
        <v>322</v>
      </c>
      <c r="D387" s="32" t="s">
        <v>102</v>
      </c>
      <c r="E387" t="s">
        <v>102</v>
      </c>
      <c r="F387" s="32" t="s">
        <v>81</v>
      </c>
      <c r="G387" s="39">
        <f t="shared" si="5"/>
        <v>1</v>
      </c>
      <c r="H387" s="34" t="s">
        <v>124</v>
      </c>
      <c r="I387" s="40"/>
    </row>
    <row r="388" spans="2:9" x14ac:dyDescent="0.25">
      <c r="B388" s="36" t="s">
        <v>323</v>
      </c>
      <c r="C388" s="36" t="s">
        <v>323</v>
      </c>
      <c r="D388" s="32" t="s">
        <v>102</v>
      </c>
      <c r="E388" t="s">
        <v>102</v>
      </c>
      <c r="F388" s="32" t="s">
        <v>81</v>
      </c>
      <c r="G388" s="39">
        <f t="shared" si="5"/>
        <v>1</v>
      </c>
      <c r="H388" s="34" t="s">
        <v>124</v>
      </c>
      <c r="I388" s="40"/>
    </row>
    <row r="389" spans="2:9" x14ac:dyDescent="0.25">
      <c r="B389" s="36" t="s">
        <v>324</v>
      </c>
      <c r="C389" s="36" t="s">
        <v>324</v>
      </c>
      <c r="D389" s="32" t="s">
        <v>102</v>
      </c>
      <c r="E389" t="s">
        <v>102</v>
      </c>
      <c r="F389" s="32" t="s">
        <v>81</v>
      </c>
      <c r="G389" s="39">
        <f t="shared" si="5"/>
        <v>1</v>
      </c>
      <c r="H389" s="34" t="s">
        <v>124</v>
      </c>
      <c r="I389" s="40"/>
    </row>
    <row r="390" spans="2:9" x14ac:dyDescent="0.25">
      <c r="B390" s="36" t="s">
        <v>325</v>
      </c>
      <c r="C390" s="36" t="s">
        <v>326</v>
      </c>
      <c r="D390" s="32" t="s">
        <v>102</v>
      </c>
      <c r="E390" t="s">
        <v>102</v>
      </c>
      <c r="F390" s="32" t="s">
        <v>81</v>
      </c>
      <c r="G390" s="39">
        <f t="shared" si="5"/>
        <v>5</v>
      </c>
      <c r="H390" s="34" t="s">
        <v>124</v>
      </c>
      <c r="I390" s="40"/>
    </row>
    <row r="391" spans="2:9" x14ac:dyDescent="0.25">
      <c r="B391" s="36" t="s">
        <v>327</v>
      </c>
      <c r="C391" s="36" t="s">
        <v>327</v>
      </c>
      <c r="D391" s="32" t="s">
        <v>96</v>
      </c>
      <c r="E391" t="s">
        <v>96</v>
      </c>
      <c r="F391" s="32" t="s">
        <v>81</v>
      </c>
      <c r="G391" s="33">
        <f t="shared" si="5"/>
        <v>1</v>
      </c>
      <c r="H391" s="34" t="s">
        <v>124</v>
      </c>
      <c r="I391" s="40"/>
    </row>
    <row r="392" spans="2:9" x14ac:dyDescent="0.25">
      <c r="B392" s="36" t="s">
        <v>328</v>
      </c>
      <c r="C392" s="36" t="s">
        <v>329</v>
      </c>
      <c r="D392" s="32" t="s">
        <v>122</v>
      </c>
      <c r="E392" t="s">
        <v>122</v>
      </c>
      <c r="F392" s="32" t="s">
        <v>81</v>
      </c>
      <c r="G392" s="33">
        <f t="shared" si="5"/>
        <v>3</v>
      </c>
      <c r="H392" s="34" t="s">
        <v>124</v>
      </c>
      <c r="I392" s="40"/>
    </row>
    <row r="393" spans="2:9" x14ac:dyDescent="0.25">
      <c r="B393" s="36" t="s">
        <v>330</v>
      </c>
      <c r="C393" s="36" t="s">
        <v>330</v>
      </c>
      <c r="D393" s="32" t="s">
        <v>96</v>
      </c>
      <c r="E393" t="s">
        <v>96</v>
      </c>
      <c r="F393" s="32" t="s">
        <v>81</v>
      </c>
      <c r="G393" s="33">
        <f t="shared" si="5"/>
        <v>1</v>
      </c>
      <c r="H393" s="34" t="s">
        <v>124</v>
      </c>
      <c r="I393" s="40"/>
    </row>
    <row r="394" spans="2:9" x14ac:dyDescent="0.25">
      <c r="B394" s="36" t="s">
        <v>331</v>
      </c>
      <c r="C394" s="36" t="s">
        <v>332</v>
      </c>
      <c r="D394" s="32" t="s">
        <v>122</v>
      </c>
      <c r="E394" t="s">
        <v>122</v>
      </c>
      <c r="F394" s="32" t="s">
        <v>81</v>
      </c>
      <c r="G394" s="33">
        <f t="shared" si="5"/>
        <v>2</v>
      </c>
      <c r="H394" s="34" t="s">
        <v>124</v>
      </c>
      <c r="I394" s="40"/>
    </row>
    <row r="395" spans="2:9" x14ac:dyDescent="0.25">
      <c r="B395" s="36" t="s">
        <v>333</v>
      </c>
      <c r="C395" s="36" t="s">
        <v>333</v>
      </c>
      <c r="D395" s="32" t="s">
        <v>122</v>
      </c>
      <c r="E395" t="s">
        <v>122</v>
      </c>
      <c r="F395" s="32" t="s">
        <v>81</v>
      </c>
      <c r="G395" s="33">
        <f t="shared" ref="G395:G410" si="6">+C395-B395+1</f>
        <v>1</v>
      </c>
      <c r="H395" s="34" t="s">
        <v>124</v>
      </c>
      <c r="I395" s="40"/>
    </row>
    <row r="396" spans="2:9" x14ac:dyDescent="0.25">
      <c r="B396" s="36" t="s">
        <v>334</v>
      </c>
      <c r="C396" s="36" t="s">
        <v>335</v>
      </c>
      <c r="D396" s="32" t="s">
        <v>196</v>
      </c>
      <c r="E396" t="s">
        <v>196</v>
      </c>
      <c r="F396" s="32" t="s">
        <v>81</v>
      </c>
      <c r="G396" s="39">
        <f t="shared" si="6"/>
        <v>2</v>
      </c>
      <c r="H396" s="34" t="s">
        <v>124</v>
      </c>
      <c r="I396" s="40"/>
    </row>
    <row r="397" spans="2:9" x14ac:dyDescent="0.25">
      <c r="B397" s="36" t="s">
        <v>336</v>
      </c>
      <c r="C397" s="36" t="s">
        <v>337</v>
      </c>
      <c r="D397" s="32" t="s">
        <v>196</v>
      </c>
      <c r="E397" t="s">
        <v>196</v>
      </c>
      <c r="F397" s="32" t="s">
        <v>81</v>
      </c>
      <c r="G397" s="39">
        <f t="shared" si="6"/>
        <v>11</v>
      </c>
      <c r="H397" s="34" t="s">
        <v>124</v>
      </c>
      <c r="I397" s="40"/>
    </row>
    <row r="398" spans="2:9" x14ac:dyDescent="0.25">
      <c r="B398" s="36" t="s">
        <v>338</v>
      </c>
      <c r="C398" s="36" t="s">
        <v>339</v>
      </c>
      <c r="D398" s="32" t="s">
        <v>196</v>
      </c>
      <c r="E398" t="s">
        <v>196</v>
      </c>
      <c r="F398" s="32" t="s">
        <v>81</v>
      </c>
      <c r="G398" s="39">
        <f t="shared" si="6"/>
        <v>3</v>
      </c>
      <c r="H398" s="34" t="s">
        <v>124</v>
      </c>
      <c r="I398" s="40"/>
    </row>
    <row r="399" spans="2:9" x14ac:dyDescent="0.25">
      <c r="B399" s="36" t="s">
        <v>340</v>
      </c>
      <c r="C399" s="36" t="s">
        <v>340</v>
      </c>
      <c r="D399" s="32" t="s">
        <v>196</v>
      </c>
      <c r="E399" t="s">
        <v>196</v>
      </c>
      <c r="F399" s="32" t="s">
        <v>81</v>
      </c>
      <c r="G399" s="33">
        <f t="shared" si="6"/>
        <v>1</v>
      </c>
      <c r="H399" s="34" t="s">
        <v>124</v>
      </c>
      <c r="I399" s="40"/>
    </row>
    <row r="400" spans="2:9" x14ac:dyDescent="0.25">
      <c r="B400" s="36" t="s">
        <v>341</v>
      </c>
      <c r="C400" s="36" t="s">
        <v>342</v>
      </c>
      <c r="D400" s="32" t="s">
        <v>196</v>
      </c>
      <c r="E400" t="s">
        <v>196</v>
      </c>
      <c r="F400" s="32" t="s">
        <v>81</v>
      </c>
      <c r="G400" s="33">
        <f t="shared" si="6"/>
        <v>3</v>
      </c>
      <c r="H400" s="34" t="s">
        <v>124</v>
      </c>
      <c r="I400" s="40"/>
    </row>
    <row r="401" spans="2:9" x14ac:dyDescent="0.25">
      <c r="B401" s="36" t="s">
        <v>343</v>
      </c>
      <c r="C401" s="36" t="s">
        <v>343</v>
      </c>
      <c r="D401" s="32" t="s">
        <v>196</v>
      </c>
      <c r="E401" t="s">
        <v>196</v>
      </c>
      <c r="F401" s="32" t="s">
        <v>81</v>
      </c>
      <c r="G401" s="33">
        <f t="shared" si="6"/>
        <v>1</v>
      </c>
      <c r="H401" s="34" t="s">
        <v>124</v>
      </c>
      <c r="I401" s="40"/>
    </row>
    <row r="402" spans="2:9" x14ac:dyDescent="0.25">
      <c r="B402" s="36" t="s">
        <v>344</v>
      </c>
      <c r="C402" s="36" t="s">
        <v>345</v>
      </c>
      <c r="D402" s="32" t="s">
        <v>102</v>
      </c>
      <c r="E402" t="s">
        <v>102</v>
      </c>
      <c r="F402" s="32" t="s">
        <v>81</v>
      </c>
      <c r="G402" s="39">
        <f t="shared" si="6"/>
        <v>2</v>
      </c>
      <c r="H402" s="34" t="s">
        <v>124</v>
      </c>
      <c r="I402" s="40"/>
    </row>
    <row r="403" spans="2:9" x14ac:dyDescent="0.25">
      <c r="B403" s="36" t="s">
        <v>346</v>
      </c>
      <c r="C403" s="36" t="s">
        <v>347</v>
      </c>
      <c r="D403" s="32" t="s">
        <v>102</v>
      </c>
      <c r="E403" t="s">
        <v>102</v>
      </c>
      <c r="F403" s="32" t="s">
        <v>81</v>
      </c>
      <c r="G403" s="39">
        <f t="shared" si="6"/>
        <v>21</v>
      </c>
      <c r="H403" s="34" t="s">
        <v>124</v>
      </c>
      <c r="I403" s="40"/>
    </row>
    <row r="404" spans="2:9" x14ac:dyDescent="0.25">
      <c r="B404" s="36" t="s">
        <v>348</v>
      </c>
      <c r="C404" s="36" t="s">
        <v>348</v>
      </c>
      <c r="D404" s="32" t="s">
        <v>96</v>
      </c>
      <c r="E404" t="s">
        <v>96</v>
      </c>
      <c r="F404" s="32" t="s">
        <v>81</v>
      </c>
      <c r="G404" s="33">
        <f t="shared" si="6"/>
        <v>1</v>
      </c>
      <c r="H404" s="34" t="s">
        <v>124</v>
      </c>
      <c r="I404" s="40"/>
    </row>
    <row r="405" spans="2:9" x14ac:dyDescent="0.25">
      <c r="B405" s="36" t="s">
        <v>349</v>
      </c>
      <c r="C405" s="36" t="s">
        <v>350</v>
      </c>
      <c r="D405" s="32" t="s">
        <v>140</v>
      </c>
      <c r="E405" t="s">
        <v>140</v>
      </c>
      <c r="F405" s="32" t="s">
        <v>81</v>
      </c>
      <c r="G405" s="33">
        <f t="shared" si="6"/>
        <v>2</v>
      </c>
      <c r="H405" s="34" t="s">
        <v>124</v>
      </c>
      <c r="I405" s="40"/>
    </row>
    <row r="406" spans="2:9" x14ac:dyDescent="0.25">
      <c r="B406" s="36" t="s">
        <v>351</v>
      </c>
      <c r="C406" s="36" t="s">
        <v>351</v>
      </c>
      <c r="D406" s="32" t="s">
        <v>102</v>
      </c>
      <c r="E406" t="s">
        <v>102</v>
      </c>
      <c r="F406" s="32" t="s">
        <v>81</v>
      </c>
      <c r="G406" s="39">
        <f t="shared" si="6"/>
        <v>1</v>
      </c>
      <c r="H406" s="34" t="s">
        <v>124</v>
      </c>
      <c r="I406" s="40"/>
    </row>
    <row r="407" spans="2:9" x14ac:dyDescent="0.25">
      <c r="B407" s="36" t="s">
        <v>384</v>
      </c>
      <c r="C407" s="36" t="s">
        <v>385</v>
      </c>
      <c r="D407" s="32" t="s">
        <v>140</v>
      </c>
      <c r="E407" t="s">
        <v>140</v>
      </c>
      <c r="F407" s="32" t="s">
        <v>81</v>
      </c>
      <c r="G407" s="33">
        <f t="shared" si="6"/>
        <v>4</v>
      </c>
      <c r="H407" s="34" t="s">
        <v>124</v>
      </c>
      <c r="I407" s="40"/>
    </row>
    <row r="408" spans="2:9" x14ac:dyDescent="0.25">
      <c r="B408" s="36" t="s">
        <v>352</v>
      </c>
      <c r="C408" s="36" t="s">
        <v>352</v>
      </c>
      <c r="D408" s="32" t="s">
        <v>96</v>
      </c>
      <c r="E408" t="s">
        <v>96</v>
      </c>
      <c r="F408" s="32" t="s">
        <v>81</v>
      </c>
      <c r="G408" s="33">
        <f t="shared" si="6"/>
        <v>1</v>
      </c>
      <c r="H408" s="34" t="s">
        <v>124</v>
      </c>
      <c r="I408" s="40"/>
    </row>
    <row r="409" spans="2:9" x14ac:dyDescent="0.25">
      <c r="B409" s="47" t="s">
        <v>177</v>
      </c>
      <c r="C409" s="47" t="s">
        <v>178</v>
      </c>
      <c r="D409" t="s">
        <v>91</v>
      </c>
      <c r="F409" s="32" t="s">
        <v>364</v>
      </c>
      <c r="G409" s="33">
        <f t="shared" si="6"/>
        <v>7000</v>
      </c>
      <c r="H409" s="34" t="s">
        <v>179</v>
      </c>
      <c r="I409" s="40"/>
    </row>
    <row r="410" spans="2:9" x14ac:dyDescent="0.25">
      <c r="B410" s="59" t="s">
        <v>386</v>
      </c>
      <c r="C410" s="59" t="s">
        <v>387</v>
      </c>
      <c r="D410" s="32" t="s">
        <v>101</v>
      </c>
      <c r="E410" t="s">
        <v>101</v>
      </c>
      <c r="F410" s="32" t="s">
        <v>81</v>
      </c>
      <c r="G410" s="39">
        <f t="shared" si="6"/>
        <v>6</v>
      </c>
      <c r="H410" s="34" t="s">
        <v>124</v>
      </c>
      <c r="I410" s="40"/>
    </row>
    <row r="411" spans="2:9" x14ac:dyDescent="0.25">
      <c r="D411" s="32" t="s">
        <v>96</v>
      </c>
      <c r="F411" s="32" t="s">
        <v>364</v>
      </c>
      <c r="G411" s="33"/>
      <c r="H411" s="34"/>
      <c r="I411" s="40"/>
    </row>
    <row r="412" spans="2:9" x14ac:dyDescent="0.25">
      <c r="D412" s="32"/>
      <c r="G412" s="33"/>
      <c r="H412" s="34"/>
      <c r="I412" s="40"/>
    </row>
    <row r="413" spans="2:9" x14ac:dyDescent="0.25">
      <c r="D413" s="42"/>
      <c r="G413" s="33"/>
      <c r="H413" s="34"/>
      <c r="I413" s="40"/>
    </row>
    <row r="414" spans="2:9" x14ac:dyDescent="0.25">
      <c r="D414" s="32"/>
      <c r="G414" s="33"/>
      <c r="H414" s="34"/>
      <c r="I414" s="40"/>
    </row>
    <row r="415" spans="2:9" x14ac:dyDescent="0.25">
      <c r="D415" s="32"/>
      <c r="G415" s="33"/>
      <c r="H415" s="34"/>
      <c r="I415" s="40"/>
    </row>
    <row r="416" spans="2:9" x14ac:dyDescent="0.25">
      <c r="D416" s="32"/>
      <c r="G416" s="33"/>
      <c r="H416" s="34"/>
      <c r="I416" s="40"/>
    </row>
    <row r="417" spans="2:9" x14ac:dyDescent="0.25">
      <c r="B417" s="41"/>
      <c r="D417" s="32"/>
      <c r="G417" s="33"/>
      <c r="H417" s="34"/>
      <c r="I417" s="40"/>
    </row>
    <row r="418" spans="2:9" x14ac:dyDescent="0.25">
      <c r="B418" s="41"/>
      <c r="D418" s="32"/>
      <c r="G418" s="33"/>
      <c r="H418" s="34"/>
      <c r="I418" s="40"/>
    </row>
    <row r="419" spans="2:9" x14ac:dyDescent="0.25">
      <c r="B419" s="41"/>
      <c r="D419" s="32"/>
      <c r="G419" s="39"/>
      <c r="H419" s="34"/>
      <c r="I419" s="40"/>
    </row>
    <row r="420" spans="2:9" x14ac:dyDescent="0.25">
      <c r="B420" s="41"/>
      <c r="D420" s="32" t="s">
        <v>138</v>
      </c>
      <c r="G420" s="33"/>
      <c r="H420" s="34"/>
      <c r="I420" s="40"/>
    </row>
    <row r="421" spans="2:9" x14ac:dyDescent="0.25">
      <c r="B421" s="67"/>
      <c r="C421" s="8"/>
      <c r="D421" s="68"/>
      <c r="E421" s="10"/>
      <c r="F421" s="10"/>
      <c r="G421" s="50"/>
      <c r="H421" s="51"/>
      <c r="I421" s="52"/>
    </row>
    <row r="422" spans="2:9" x14ac:dyDescent="0.25">
      <c r="D422" s="32"/>
      <c r="G422" s="33"/>
      <c r="H422" s="33"/>
    </row>
    <row r="423" spans="2:9" x14ac:dyDescent="0.25">
      <c r="G423" s="33"/>
    </row>
    <row r="424" spans="2:9" x14ac:dyDescent="0.25">
      <c r="G424" s="33"/>
    </row>
    <row r="425" spans="2:9" x14ac:dyDescent="0.25">
      <c r="G425" s="33"/>
    </row>
    <row r="426" spans="2:9" x14ac:dyDescent="0.25">
      <c r="G426" s="33"/>
    </row>
    <row r="427" spans="2:9" x14ac:dyDescent="0.25">
      <c r="G427" s="33"/>
    </row>
    <row r="428" spans="2:9" x14ac:dyDescent="0.25">
      <c r="G428" s="33"/>
    </row>
    <row r="429" spans="2:9" x14ac:dyDescent="0.25">
      <c r="G429" s="33"/>
    </row>
    <row r="430" spans="2:9" x14ac:dyDescent="0.25">
      <c r="G430" s="33"/>
    </row>
    <row r="431" spans="2:9" x14ac:dyDescent="0.25">
      <c r="G431" s="33"/>
    </row>
    <row r="432" spans="2:9" x14ac:dyDescent="0.25">
      <c r="G432" s="33"/>
    </row>
    <row r="433" spans="7:7" x14ac:dyDescent="0.25">
      <c r="G433" s="33"/>
    </row>
    <row r="434" spans="7:7" x14ac:dyDescent="0.25">
      <c r="G434" s="33"/>
    </row>
    <row r="435" spans="7:7" x14ac:dyDescent="0.25">
      <c r="G435" s="33"/>
    </row>
    <row r="436" spans="7:7" x14ac:dyDescent="0.25">
      <c r="G436" s="33"/>
    </row>
    <row r="437" spans="7:7" x14ac:dyDescent="0.25">
      <c r="G437" s="33"/>
    </row>
    <row r="438" spans="7:7" x14ac:dyDescent="0.25">
      <c r="G438" s="33"/>
    </row>
    <row r="439" spans="7:7" x14ac:dyDescent="0.25">
      <c r="G439" s="33"/>
    </row>
    <row r="440" spans="7:7" x14ac:dyDescent="0.25">
      <c r="G440" s="33"/>
    </row>
    <row r="441" spans="7:7" x14ac:dyDescent="0.25">
      <c r="G441" s="33"/>
    </row>
    <row r="442" spans="7:7" x14ac:dyDescent="0.25">
      <c r="G442" s="33"/>
    </row>
    <row r="443" spans="7:7" x14ac:dyDescent="0.25">
      <c r="G443" s="33"/>
    </row>
    <row r="444" spans="7:7" x14ac:dyDescent="0.25">
      <c r="G444" s="33"/>
    </row>
    <row r="445" spans="7:7" x14ac:dyDescent="0.25">
      <c r="G445" s="33"/>
    </row>
    <row r="446" spans="7:7" x14ac:dyDescent="0.25">
      <c r="G446" s="33"/>
    </row>
    <row r="447" spans="7:7" x14ac:dyDescent="0.25">
      <c r="G447" s="33"/>
    </row>
    <row r="448" spans="7:7" x14ac:dyDescent="0.25">
      <c r="G448" s="33"/>
    </row>
    <row r="449" spans="7:7" x14ac:dyDescent="0.25">
      <c r="G449" s="33"/>
    </row>
    <row r="450" spans="7:7" x14ac:dyDescent="0.25">
      <c r="G450" s="33"/>
    </row>
    <row r="451" spans="7:7" x14ac:dyDescent="0.25">
      <c r="G451" s="33"/>
    </row>
    <row r="452" spans="7:7" x14ac:dyDescent="0.25">
      <c r="G452" s="33"/>
    </row>
    <row r="453" spans="7:7" x14ac:dyDescent="0.25">
      <c r="G453" s="33"/>
    </row>
    <row r="454" spans="7:7" x14ac:dyDescent="0.25">
      <c r="G454" s="33"/>
    </row>
    <row r="455" spans="7:7" x14ac:dyDescent="0.25">
      <c r="G455" s="33"/>
    </row>
    <row r="456" spans="7:7" x14ac:dyDescent="0.25">
      <c r="G456" s="33"/>
    </row>
    <row r="457" spans="7:7" x14ac:dyDescent="0.25">
      <c r="G457" s="33"/>
    </row>
    <row r="458" spans="7:7" x14ac:dyDescent="0.25">
      <c r="G458" s="33"/>
    </row>
    <row r="459" spans="7:7" x14ac:dyDescent="0.25">
      <c r="G459" s="33"/>
    </row>
    <row r="460" spans="7:7" x14ac:dyDescent="0.25">
      <c r="G460" s="33"/>
    </row>
    <row r="461" spans="7:7" x14ac:dyDescent="0.25">
      <c r="G461" s="33"/>
    </row>
    <row r="462" spans="7:7" x14ac:dyDescent="0.25">
      <c r="G462" s="33"/>
    </row>
    <row r="463" spans="7:7" x14ac:dyDescent="0.25">
      <c r="G463" s="33"/>
    </row>
    <row r="464" spans="7:7" x14ac:dyDescent="0.25">
      <c r="G464" s="33"/>
    </row>
    <row r="465" spans="7:7" x14ac:dyDescent="0.25">
      <c r="G465" s="33"/>
    </row>
    <row r="466" spans="7:7" x14ac:dyDescent="0.25">
      <c r="G466" s="33"/>
    </row>
    <row r="467" spans="7:7" x14ac:dyDescent="0.25">
      <c r="G467" s="33"/>
    </row>
    <row r="468" spans="7:7" x14ac:dyDescent="0.25">
      <c r="G468" s="33"/>
    </row>
    <row r="469" spans="7:7" x14ac:dyDescent="0.25">
      <c r="G469" s="33"/>
    </row>
    <row r="470" spans="7:7" x14ac:dyDescent="0.25">
      <c r="G470" s="33"/>
    </row>
    <row r="471" spans="7:7" x14ac:dyDescent="0.25">
      <c r="G471" s="33"/>
    </row>
    <row r="472" spans="7:7" x14ac:dyDescent="0.25">
      <c r="G472" s="33"/>
    </row>
    <row r="473" spans="7:7" x14ac:dyDescent="0.25">
      <c r="G473" s="33"/>
    </row>
  </sheetData>
  <mergeCells count="6">
    <mergeCell ref="B6:C6"/>
    <mergeCell ref="D6:E6"/>
    <mergeCell ref="G6:H6"/>
    <mergeCell ref="B2:L2"/>
    <mergeCell ref="B3:L3"/>
    <mergeCell ref="B4:L4"/>
  </mergeCells>
  <pageMargins left="0.7" right="0.7" top="0.75" bottom="0.75" header="0.3" footer="0.3"/>
  <pageSetup scale="49" fitToHeight="0" orientation="portrait" r:id="rId2"/>
  <drawing r:id="rId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09655-3F51-48BF-966A-FA737C6AFFD6}">
  <sheetPr>
    <pageSetUpPr fitToPage="1"/>
  </sheetPr>
  <dimension ref="A3:I19"/>
  <sheetViews>
    <sheetView workbookViewId="0">
      <selection activeCell="M24" sqref="M24"/>
    </sheetView>
  </sheetViews>
  <sheetFormatPr baseColWidth="10" defaultRowHeight="15" x14ac:dyDescent="0.25"/>
  <cols>
    <col min="1" max="1" width="6.7109375" customWidth="1"/>
    <col min="3" max="3" width="25.42578125" customWidth="1"/>
    <col min="4" max="4" width="5" customWidth="1"/>
    <col min="6" max="6" width="7.140625" customWidth="1"/>
    <col min="7" max="7" width="12.140625" customWidth="1"/>
    <col min="8" max="8" width="23.28515625" customWidth="1"/>
  </cols>
  <sheetData>
    <row r="3" spans="1:9" x14ac:dyDescent="0.25">
      <c r="B3" s="89" t="s">
        <v>43</v>
      </c>
      <c r="C3" s="89"/>
      <c r="D3" s="89"/>
      <c r="E3" s="89"/>
      <c r="F3" s="89"/>
      <c r="G3" s="89"/>
      <c r="H3" s="89"/>
      <c r="I3" s="89"/>
    </row>
    <row r="4" spans="1:9" x14ac:dyDescent="0.25">
      <c r="B4" s="89" t="s">
        <v>38</v>
      </c>
      <c r="C4" s="89"/>
      <c r="D4" s="89"/>
      <c r="E4" s="89"/>
      <c r="F4" s="89"/>
      <c r="G4" s="89"/>
      <c r="H4" s="89"/>
      <c r="I4" s="89"/>
    </row>
    <row r="5" spans="1:9" x14ac:dyDescent="0.25">
      <c r="B5" s="89" t="s">
        <v>44</v>
      </c>
      <c r="C5" s="89"/>
      <c r="D5" s="89"/>
      <c r="E5" s="89"/>
      <c r="F5" s="89"/>
      <c r="G5" s="89"/>
      <c r="H5" s="89"/>
      <c r="I5" s="89"/>
    </row>
    <row r="6" spans="1:9" x14ac:dyDescent="0.25">
      <c r="B6" s="89" t="s">
        <v>360</v>
      </c>
      <c r="C6" s="89"/>
      <c r="D6" s="89"/>
      <c r="E6" s="89"/>
      <c r="F6" s="89"/>
      <c r="G6" s="89"/>
      <c r="H6" s="89"/>
      <c r="I6" s="89"/>
    </row>
    <row r="9" spans="1:9" ht="18.75" customHeight="1" x14ac:dyDescent="0.25">
      <c r="B9" s="89" t="s">
        <v>388</v>
      </c>
      <c r="C9" s="89"/>
      <c r="D9" s="89"/>
      <c r="E9" s="89" t="s">
        <v>182</v>
      </c>
      <c r="F9" s="89"/>
      <c r="G9" s="89" t="s">
        <v>183</v>
      </c>
      <c r="H9" s="89"/>
    </row>
    <row r="10" spans="1:9" ht="16.5" customHeight="1" x14ac:dyDescent="0.25">
      <c r="B10" s="137">
        <f>227515-51636-39185-54007-37556</f>
        <v>45131</v>
      </c>
      <c r="C10" s="137"/>
      <c r="D10" s="137"/>
      <c r="E10" s="138">
        <v>595.9</v>
      </c>
      <c r="F10" s="138"/>
      <c r="G10" s="138">
        <f>+B10*E10</f>
        <v>26893562.899999999</v>
      </c>
      <c r="H10" s="138"/>
    </row>
    <row r="11" spans="1:9" ht="16.5" customHeight="1" x14ac:dyDescent="0.25">
      <c r="B11" s="137"/>
      <c r="C11" s="137"/>
      <c r="D11" s="137"/>
      <c r="E11" s="138"/>
      <c r="F11" s="138"/>
      <c r="G11" s="138"/>
      <c r="H11" s="138"/>
    </row>
    <row r="12" spans="1:9" ht="16.5" customHeight="1" x14ac:dyDescent="0.25">
      <c r="B12" s="137">
        <v>750000</v>
      </c>
      <c r="C12" s="137"/>
      <c r="D12" s="137"/>
      <c r="E12" s="90">
        <v>623.04</v>
      </c>
      <c r="F12" s="90"/>
      <c r="G12" s="138">
        <f>+B12*E12</f>
        <v>467280000</v>
      </c>
      <c r="H12" s="138"/>
    </row>
    <row r="13" spans="1:9" ht="15.75" thickBot="1" x14ac:dyDescent="0.3">
      <c r="A13" s="20" t="s">
        <v>68</v>
      </c>
      <c r="B13" s="141">
        <f>+B10+B12</f>
        <v>795131</v>
      </c>
      <c r="C13" s="89"/>
      <c r="D13" s="89"/>
      <c r="G13" s="139">
        <f>+G10+G12</f>
        <v>494173562.89999998</v>
      </c>
      <c r="H13" s="140"/>
    </row>
    <row r="14" spans="1:9" ht="15.75" thickTop="1" x14ac:dyDescent="0.25">
      <c r="B14" s="56"/>
      <c r="C14" s="1"/>
      <c r="D14" s="1"/>
      <c r="G14" s="57"/>
      <c r="H14" s="1"/>
    </row>
    <row r="15" spans="1:9" x14ac:dyDescent="0.25">
      <c r="B15" s="56"/>
      <c r="C15" s="1"/>
      <c r="D15" s="1"/>
      <c r="G15" s="57"/>
      <c r="H15" s="1"/>
    </row>
    <row r="17" spans="2:8" ht="15.75" thickBot="1" x14ac:dyDescent="0.3">
      <c r="B17" s="111"/>
      <c r="C17" s="111"/>
      <c r="G17" s="111"/>
      <c r="H17" s="111"/>
    </row>
    <row r="18" spans="2:8" x14ac:dyDescent="0.25">
      <c r="B18" s="112" t="s">
        <v>35</v>
      </c>
      <c r="C18" s="112"/>
      <c r="G18" s="112" t="s">
        <v>36</v>
      </c>
      <c r="H18" s="112"/>
    </row>
    <row r="19" spans="2:8" x14ac:dyDescent="0.25">
      <c r="B19" s="90" t="s">
        <v>69</v>
      </c>
      <c r="C19" s="90"/>
      <c r="G19" s="90" t="s">
        <v>70</v>
      </c>
      <c r="H19" s="90"/>
    </row>
  </sheetData>
  <mergeCells count="21">
    <mergeCell ref="B3:I3"/>
    <mergeCell ref="B4:I4"/>
    <mergeCell ref="B5:I5"/>
    <mergeCell ref="B6:I6"/>
    <mergeCell ref="B9:D9"/>
    <mergeCell ref="E9:F9"/>
    <mergeCell ref="G9:H9"/>
    <mergeCell ref="B10:D11"/>
    <mergeCell ref="E10:F11"/>
    <mergeCell ref="G10:H11"/>
    <mergeCell ref="B12:D12"/>
    <mergeCell ref="E12:F12"/>
    <mergeCell ref="G12:H12"/>
    <mergeCell ref="B19:C19"/>
    <mergeCell ref="G19:H19"/>
    <mergeCell ref="B13:D13"/>
    <mergeCell ref="G13:H13"/>
    <mergeCell ref="B17:C17"/>
    <mergeCell ref="G17:H17"/>
    <mergeCell ref="B18:C18"/>
    <mergeCell ref="G18:H18"/>
  </mergeCells>
  <pageMargins left="0.7" right="0.7" top="0.75" bottom="0.75" header="0.3" footer="0.3"/>
  <pageSetup scale="79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27D509-0B43-4CFB-8530-B868564FADC3}">
  <dimension ref="B1:K276"/>
  <sheetViews>
    <sheetView topLeftCell="A9" workbookViewId="0">
      <selection activeCell="N7" sqref="N7"/>
    </sheetView>
  </sheetViews>
  <sheetFormatPr baseColWidth="10" defaultRowHeight="15" x14ac:dyDescent="0.25"/>
  <cols>
    <col min="1" max="1" width="1.5703125" customWidth="1"/>
    <col min="2" max="2" width="12.140625" style="36" customWidth="1"/>
    <col min="3" max="3" width="9" style="36" customWidth="1"/>
    <col min="4" max="4" width="14.7109375" customWidth="1"/>
    <col min="5" max="5" width="19.140625" bestFit="1" customWidth="1"/>
    <col min="6" max="6" width="9" customWidth="1"/>
    <col min="7" max="7" width="20.42578125" bestFit="1" customWidth="1"/>
    <col min="8" max="8" width="41" bestFit="1" customWidth="1"/>
    <col min="10" max="10" width="24.5703125" bestFit="1" customWidth="1"/>
    <col min="11" max="11" width="21.7109375" bestFit="1" customWidth="1"/>
    <col min="12" max="12" width="9.28515625" bestFit="1" customWidth="1"/>
    <col min="13" max="13" width="7" bestFit="1" customWidth="1"/>
    <col min="14" max="14" width="16.42578125" bestFit="1" customWidth="1"/>
    <col min="15" max="15" width="12.42578125" bestFit="1" customWidth="1"/>
    <col min="16" max="16" width="25.7109375" bestFit="1" customWidth="1"/>
    <col min="17" max="17" width="7.28515625" bestFit="1" customWidth="1"/>
    <col min="18" max="18" width="7.7109375" bestFit="1" customWidth="1"/>
    <col min="19" max="19" width="12.140625" bestFit="1" customWidth="1"/>
    <col min="20" max="20" width="7" bestFit="1" customWidth="1"/>
    <col min="21" max="21" width="15" bestFit="1" customWidth="1"/>
    <col min="22" max="22" width="11.85546875" bestFit="1" customWidth="1"/>
    <col min="23" max="23" width="13.7109375" bestFit="1" customWidth="1"/>
    <col min="24" max="24" width="13.28515625" bestFit="1" customWidth="1"/>
    <col min="25" max="25" width="10" bestFit="1" customWidth="1"/>
    <col min="26" max="26" width="8.7109375" bestFit="1" customWidth="1"/>
    <col min="27" max="27" width="13" bestFit="1" customWidth="1"/>
    <col min="28" max="28" width="11.140625" bestFit="1" customWidth="1"/>
    <col min="29" max="29" width="12.5703125" bestFit="1" customWidth="1"/>
    <col min="30" max="30" width="14.5703125" bestFit="1" customWidth="1"/>
    <col min="31" max="31" width="11.140625" bestFit="1" customWidth="1"/>
    <col min="32" max="32" width="13.140625" bestFit="1" customWidth="1"/>
    <col min="33" max="33" width="11.140625" bestFit="1" customWidth="1"/>
    <col min="34" max="34" width="13" bestFit="1" customWidth="1"/>
    <col min="35" max="35" width="23.5703125" bestFit="1" customWidth="1"/>
    <col min="36" max="36" width="26.7109375" bestFit="1" customWidth="1"/>
    <col min="37" max="37" width="11.140625" bestFit="1" customWidth="1"/>
    <col min="38" max="38" width="12.7109375" bestFit="1" customWidth="1"/>
    <col min="39" max="39" width="12.5703125" bestFit="1" customWidth="1"/>
    <col min="40" max="40" width="15.5703125" bestFit="1" customWidth="1"/>
    <col min="41" max="41" width="12.140625" bestFit="1" customWidth="1"/>
    <col min="42" max="42" width="15.140625" bestFit="1" customWidth="1"/>
    <col min="43" max="43" width="11.140625" bestFit="1" customWidth="1"/>
    <col min="44" max="44" width="13.5703125" bestFit="1" customWidth="1"/>
    <col min="45" max="45" width="15.28515625" bestFit="1" customWidth="1"/>
    <col min="46" max="46" width="18.42578125" bestFit="1" customWidth="1"/>
    <col min="47" max="47" width="13.5703125" bestFit="1" customWidth="1"/>
    <col min="48" max="48" width="16.7109375" bestFit="1" customWidth="1"/>
    <col min="49" max="49" width="11.140625" bestFit="1" customWidth="1"/>
    <col min="50" max="50" width="12" bestFit="1" customWidth="1"/>
    <col min="51" max="51" width="11.140625" bestFit="1" customWidth="1"/>
    <col min="52" max="52" width="13.42578125" bestFit="1" customWidth="1"/>
    <col min="53" max="53" width="11.140625" bestFit="1" customWidth="1"/>
    <col min="54" max="54" width="12.28515625" bestFit="1" customWidth="1"/>
    <col min="55" max="55" width="11.140625" bestFit="1" customWidth="1"/>
    <col min="56" max="56" width="11.28515625" bestFit="1" customWidth="1"/>
    <col min="57" max="57" width="11.140625" bestFit="1" customWidth="1"/>
    <col min="58" max="58" width="10.7109375" bestFit="1" customWidth="1"/>
    <col min="59" max="59" width="11.140625" bestFit="1" customWidth="1"/>
    <col min="60" max="60" width="13.85546875" bestFit="1" customWidth="1"/>
    <col min="61" max="61" width="13" bestFit="1" customWidth="1"/>
    <col min="62" max="62" width="16.140625" bestFit="1" customWidth="1"/>
    <col min="63" max="63" width="14.28515625" bestFit="1" customWidth="1"/>
    <col min="64" max="64" width="17.42578125" bestFit="1" customWidth="1"/>
    <col min="65" max="65" width="13" bestFit="1" customWidth="1"/>
    <col min="66" max="66" width="16.140625" bestFit="1" customWidth="1"/>
    <col min="67" max="67" width="11.140625" bestFit="1" customWidth="1"/>
    <col min="68" max="68" width="13" bestFit="1" customWidth="1"/>
    <col min="69" max="69" width="11.140625" bestFit="1" customWidth="1"/>
    <col min="70" max="70" width="12.85546875" bestFit="1" customWidth="1"/>
    <col min="71" max="71" width="11.140625" bestFit="1" customWidth="1"/>
    <col min="72" max="72" width="10.28515625" bestFit="1" customWidth="1"/>
    <col min="73" max="73" width="13.28515625" bestFit="1" customWidth="1"/>
    <col min="74" max="74" width="16.42578125" bestFit="1" customWidth="1"/>
    <col min="75" max="75" width="11.140625" bestFit="1" customWidth="1"/>
    <col min="76" max="76" width="11" bestFit="1" customWidth="1"/>
    <col min="77" max="77" width="15.28515625" bestFit="1" customWidth="1"/>
    <col min="78" max="78" width="18.42578125" bestFit="1" customWidth="1"/>
    <col min="79" max="79" width="11.140625" bestFit="1" customWidth="1"/>
    <col min="80" max="80" width="12.85546875" bestFit="1" customWidth="1"/>
    <col min="81" max="81" width="18.5703125" bestFit="1" customWidth="1"/>
    <col min="82" max="82" width="21.7109375" bestFit="1" customWidth="1"/>
    <col min="83" max="83" width="11.140625" bestFit="1" customWidth="1"/>
    <col min="84" max="84" width="13.42578125" bestFit="1" customWidth="1"/>
    <col min="85" max="85" width="13.5703125" bestFit="1" customWidth="1"/>
    <col min="86" max="86" width="16.7109375" bestFit="1" customWidth="1"/>
    <col min="87" max="87" width="11.140625" bestFit="1" customWidth="1"/>
    <col min="89" max="89" width="13" bestFit="1" customWidth="1"/>
    <col min="90" max="90" width="9.28515625" bestFit="1" customWidth="1"/>
    <col min="91" max="91" width="7" bestFit="1" customWidth="1"/>
    <col min="92" max="92" width="16.42578125" bestFit="1" customWidth="1"/>
    <col min="93" max="93" width="12.42578125" bestFit="1" customWidth="1"/>
    <col min="94" max="94" width="25.7109375" bestFit="1" customWidth="1"/>
    <col min="95" max="95" width="7.28515625" bestFit="1" customWidth="1"/>
    <col min="96" max="96" width="7.7109375" bestFit="1" customWidth="1"/>
    <col min="97" max="97" width="12.140625" bestFit="1" customWidth="1"/>
    <col min="98" max="98" width="7" bestFit="1" customWidth="1"/>
    <col min="99" max="99" width="15" bestFit="1" customWidth="1"/>
    <col min="100" max="100" width="11.85546875" bestFit="1" customWidth="1"/>
    <col min="101" max="101" width="13.7109375" bestFit="1" customWidth="1"/>
    <col min="102" max="102" width="13.28515625" bestFit="1" customWidth="1"/>
    <col min="103" max="103" width="10" bestFit="1" customWidth="1"/>
    <col min="104" max="104" width="8.7109375" bestFit="1" customWidth="1"/>
    <col min="105" max="105" width="13" bestFit="1" customWidth="1"/>
    <col min="106" max="106" width="16.140625" bestFit="1" customWidth="1"/>
    <col min="107" max="107" width="12.5703125" bestFit="1" customWidth="1"/>
  </cols>
  <sheetData>
    <row r="1" spans="2:11" x14ac:dyDescent="0.25">
      <c r="B1"/>
      <c r="C1"/>
    </row>
    <row r="2" spans="2:11" ht="18.75" x14ac:dyDescent="0.25">
      <c r="B2" s="22"/>
      <c r="C2" s="23" t="s">
        <v>71</v>
      </c>
      <c r="D2" s="22"/>
      <c r="E2" s="22"/>
      <c r="F2" s="22"/>
    </row>
    <row r="3" spans="2:11" x14ac:dyDescent="0.25">
      <c r="B3" s="22"/>
      <c r="C3" s="24" t="s">
        <v>72</v>
      </c>
      <c r="D3" s="25"/>
      <c r="E3" s="25"/>
      <c r="F3" s="22"/>
    </row>
    <row r="4" spans="2:11" x14ac:dyDescent="0.25">
      <c r="B4" s="22"/>
      <c r="C4" s="26" t="s">
        <v>73</v>
      </c>
      <c r="D4" s="25"/>
      <c r="E4" s="25"/>
      <c r="F4" s="22"/>
    </row>
    <row r="5" spans="2:11" ht="15.75" thickBot="1" x14ac:dyDescent="0.3">
      <c r="B5"/>
      <c r="C5"/>
    </row>
    <row r="6" spans="2:11" ht="15.75" thickBot="1" x14ac:dyDescent="0.3">
      <c r="B6" s="136" t="s">
        <v>74</v>
      </c>
      <c r="C6" s="136"/>
      <c r="D6" s="136" t="s">
        <v>75</v>
      </c>
      <c r="E6" s="136"/>
      <c r="F6" s="136" t="s">
        <v>76</v>
      </c>
      <c r="G6" s="136"/>
      <c r="H6" s="27">
        <f>SUM(F8:F183)</f>
        <v>380704</v>
      </c>
      <c r="J6" s="28" t="s">
        <v>77</v>
      </c>
      <c r="K6" s="28"/>
    </row>
    <row r="7" spans="2:11" x14ac:dyDescent="0.25">
      <c r="B7" s="29" t="s">
        <v>78</v>
      </c>
      <c r="C7" s="29" t="s">
        <v>79</v>
      </c>
      <c r="D7" s="29" t="s">
        <v>80</v>
      </c>
      <c r="E7" s="29" t="s">
        <v>81</v>
      </c>
      <c r="F7" s="29" t="s">
        <v>82</v>
      </c>
      <c r="G7" s="29" t="s">
        <v>83</v>
      </c>
      <c r="H7" s="29" t="s">
        <v>84</v>
      </c>
      <c r="J7" s="54" t="s">
        <v>85</v>
      </c>
      <c r="K7" t="s">
        <v>86</v>
      </c>
    </row>
    <row r="8" spans="2:11" x14ac:dyDescent="0.25">
      <c r="B8" s="30">
        <v>0</v>
      </c>
      <c r="C8" s="31">
        <v>0</v>
      </c>
      <c r="D8" s="32" t="str">
        <f>+E8</f>
        <v>Amberes</v>
      </c>
      <c r="E8" t="s">
        <v>87</v>
      </c>
      <c r="F8" s="33">
        <v>0</v>
      </c>
      <c r="G8" s="34" t="s">
        <v>88</v>
      </c>
      <c r="H8" s="35"/>
      <c r="J8" s="36" t="s">
        <v>89</v>
      </c>
      <c r="K8" s="37">
        <v>232000</v>
      </c>
    </row>
    <row r="9" spans="2:11" x14ac:dyDescent="0.25">
      <c r="B9" s="38">
        <v>0</v>
      </c>
      <c r="C9" s="31">
        <v>0</v>
      </c>
      <c r="D9" s="32" t="str">
        <f t="shared" ref="D9:D72" si="0">+E9</f>
        <v>Argentina</v>
      </c>
      <c r="E9" t="s">
        <v>90</v>
      </c>
      <c r="F9" s="39">
        <v>0</v>
      </c>
      <c r="G9" s="34" t="s">
        <v>88</v>
      </c>
      <c r="H9" s="40"/>
      <c r="J9" s="36" t="s">
        <v>91</v>
      </c>
      <c r="K9" s="37">
        <v>105836</v>
      </c>
    </row>
    <row r="10" spans="2:11" x14ac:dyDescent="0.25">
      <c r="B10" s="30">
        <v>0</v>
      </c>
      <c r="C10" s="31">
        <v>0</v>
      </c>
      <c r="D10" s="32" t="str">
        <f t="shared" si="0"/>
        <v>Aruba</v>
      </c>
      <c r="E10" t="s">
        <v>92</v>
      </c>
      <c r="F10" s="33">
        <v>0</v>
      </c>
      <c r="G10" s="34" t="s">
        <v>88</v>
      </c>
      <c r="H10" s="40"/>
      <c r="J10" s="36" t="s">
        <v>93</v>
      </c>
      <c r="K10" s="37">
        <v>5872</v>
      </c>
    </row>
    <row r="11" spans="2:11" x14ac:dyDescent="0.25">
      <c r="B11" s="30">
        <v>0</v>
      </c>
      <c r="C11" s="31">
        <v>0</v>
      </c>
      <c r="D11" s="32" t="str">
        <f t="shared" si="0"/>
        <v>Chicago</v>
      </c>
      <c r="E11" t="s">
        <v>94</v>
      </c>
      <c r="F11" s="33">
        <v>0</v>
      </c>
      <c r="G11" s="34" t="s">
        <v>88</v>
      </c>
      <c r="H11" s="40" t="s">
        <v>95</v>
      </c>
      <c r="J11" s="36" t="s">
        <v>96</v>
      </c>
      <c r="K11" s="37">
        <v>4821</v>
      </c>
    </row>
    <row r="12" spans="2:11" x14ac:dyDescent="0.25">
      <c r="B12" s="30">
        <v>0</v>
      </c>
      <c r="C12" s="31">
        <v>0</v>
      </c>
      <c r="D12" s="32" t="str">
        <f t="shared" si="0"/>
        <v>Colombia</v>
      </c>
      <c r="E12" t="s">
        <v>97</v>
      </c>
      <c r="F12" s="33">
        <v>0</v>
      </c>
      <c r="G12" s="34" t="s">
        <v>88</v>
      </c>
      <c r="H12" s="40" t="s">
        <v>95</v>
      </c>
      <c r="J12" s="36" t="s">
        <v>98</v>
      </c>
      <c r="K12" s="37">
        <v>2678</v>
      </c>
    </row>
    <row r="13" spans="2:11" x14ac:dyDescent="0.25">
      <c r="B13" s="30">
        <v>0</v>
      </c>
      <c r="C13" s="31">
        <v>0</v>
      </c>
      <c r="D13" s="32" t="str">
        <f t="shared" si="0"/>
        <v>Curazao</v>
      </c>
      <c r="E13" t="s">
        <v>99</v>
      </c>
      <c r="F13" s="33">
        <v>0</v>
      </c>
      <c r="G13" s="34" t="s">
        <v>88</v>
      </c>
      <c r="H13" s="40"/>
      <c r="J13" s="36" t="s">
        <v>100</v>
      </c>
      <c r="K13" s="37">
        <v>2341</v>
      </c>
    </row>
    <row r="14" spans="2:11" x14ac:dyDescent="0.25">
      <c r="B14" s="30">
        <v>0</v>
      </c>
      <c r="C14" s="31">
        <v>0</v>
      </c>
      <c r="D14" s="32" t="str">
        <f t="shared" si="0"/>
        <v>Islas Canarias</v>
      </c>
      <c r="E14" t="s">
        <v>101</v>
      </c>
      <c r="F14" s="33">
        <v>0</v>
      </c>
      <c r="G14" s="34" t="s">
        <v>88</v>
      </c>
      <c r="H14" s="40"/>
      <c r="J14" s="36" t="s">
        <v>102</v>
      </c>
      <c r="K14" s="37">
        <v>2340</v>
      </c>
    </row>
    <row r="15" spans="2:11" x14ac:dyDescent="0.25">
      <c r="B15" s="30">
        <v>0</v>
      </c>
      <c r="C15" s="31">
        <v>0</v>
      </c>
      <c r="D15" s="32" t="str">
        <f t="shared" si="0"/>
        <v>Los Angeles</v>
      </c>
      <c r="E15" t="s">
        <v>103</v>
      </c>
      <c r="F15" s="33">
        <v>0</v>
      </c>
      <c r="G15" s="34" t="s">
        <v>88</v>
      </c>
      <c r="H15" s="40"/>
      <c r="J15" s="36" t="s">
        <v>104</v>
      </c>
      <c r="K15" s="37">
        <v>1930</v>
      </c>
    </row>
    <row r="16" spans="2:11" x14ac:dyDescent="0.25">
      <c r="B16" s="30">
        <v>0</v>
      </c>
      <c r="C16" s="31">
        <v>0</v>
      </c>
      <c r="D16" s="32" t="str">
        <f t="shared" si="0"/>
        <v>Marsella</v>
      </c>
      <c r="E16" t="s">
        <v>105</v>
      </c>
      <c r="F16" s="33">
        <v>0</v>
      </c>
      <c r="G16" s="34" t="s">
        <v>88</v>
      </c>
      <c r="H16" s="40"/>
      <c r="J16" s="36" t="s">
        <v>106</v>
      </c>
      <c r="K16" s="37">
        <v>1927</v>
      </c>
    </row>
    <row r="17" spans="2:11" x14ac:dyDescent="0.25">
      <c r="B17" s="30">
        <v>0</v>
      </c>
      <c r="C17" s="31">
        <v>0</v>
      </c>
      <c r="D17" s="32" t="str">
        <f t="shared" si="0"/>
        <v>Mexico</v>
      </c>
      <c r="E17" t="s">
        <v>107</v>
      </c>
      <c r="F17" s="33">
        <v>0</v>
      </c>
      <c r="G17" s="34" t="s">
        <v>88</v>
      </c>
      <c r="H17" s="40"/>
      <c r="J17" s="36" t="s">
        <v>108</v>
      </c>
      <c r="K17" s="37">
        <v>1727</v>
      </c>
    </row>
    <row r="18" spans="2:11" x14ac:dyDescent="0.25">
      <c r="B18" s="30">
        <v>0</v>
      </c>
      <c r="C18" s="31">
        <v>0</v>
      </c>
      <c r="D18" s="32" t="str">
        <f t="shared" si="0"/>
        <v>Montreal</v>
      </c>
      <c r="E18" t="s">
        <v>109</v>
      </c>
      <c r="F18" s="33">
        <v>0</v>
      </c>
      <c r="G18" s="34" t="s">
        <v>88</v>
      </c>
      <c r="H18" s="40"/>
      <c r="J18" s="36" t="s">
        <v>110</v>
      </c>
      <c r="K18" s="37">
        <v>1668</v>
      </c>
    </row>
    <row r="19" spans="2:11" x14ac:dyDescent="0.25">
      <c r="B19" s="30">
        <v>0</v>
      </c>
      <c r="C19" s="31">
        <v>0</v>
      </c>
      <c r="D19" s="32" t="str">
        <f t="shared" si="0"/>
        <v>Saint Marteen</v>
      </c>
      <c r="E19" t="s">
        <v>111</v>
      </c>
      <c r="F19" s="33">
        <v>0</v>
      </c>
      <c r="G19" s="34" t="s">
        <v>88</v>
      </c>
      <c r="H19" s="40" t="s">
        <v>95</v>
      </c>
      <c r="J19" s="36" t="s">
        <v>112</v>
      </c>
      <c r="K19" s="37">
        <v>1453</v>
      </c>
    </row>
    <row r="20" spans="2:11" x14ac:dyDescent="0.25">
      <c r="B20" s="30">
        <v>0</v>
      </c>
      <c r="C20" s="31">
        <v>0</v>
      </c>
      <c r="D20" s="32" t="str">
        <f t="shared" si="0"/>
        <v>Toronto</v>
      </c>
      <c r="E20" t="s">
        <v>113</v>
      </c>
      <c r="F20" s="33">
        <v>0</v>
      </c>
      <c r="G20" s="34" t="s">
        <v>88</v>
      </c>
      <c r="H20" s="40"/>
      <c r="J20" s="36" t="s">
        <v>114</v>
      </c>
      <c r="K20" s="37">
        <v>1450</v>
      </c>
    </row>
    <row r="21" spans="2:11" x14ac:dyDescent="0.25">
      <c r="B21" s="30">
        <v>0</v>
      </c>
      <c r="C21" s="31">
        <v>0</v>
      </c>
      <c r="D21" s="32" t="str">
        <f t="shared" si="0"/>
        <v>Trinidad y Tobago</v>
      </c>
      <c r="E21" t="s">
        <v>115</v>
      </c>
      <c r="F21" s="33">
        <v>0</v>
      </c>
      <c r="G21" s="34" t="s">
        <v>88</v>
      </c>
      <c r="H21" s="40"/>
      <c r="J21" s="36" t="s">
        <v>116</v>
      </c>
      <c r="K21" s="37">
        <v>1343</v>
      </c>
    </row>
    <row r="22" spans="2:11" x14ac:dyDescent="0.25">
      <c r="B22" s="30">
        <v>0</v>
      </c>
      <c r="C22" s="31">
        <v>0</v>
      </c>
      <c r="D22" s="32" t="str">
        <f t="shared" si="0"/>
        <v>Valencia</v>
      </c>
      <c r="E22" t="s">
        <v>117</v>
      </c>
      <c r="F22" s="33">
        <v>0</v>
      </c>
      <c r="G22" s="34" t="s">
        <v>88</v>
      </c>
      <c r="H22" s="40" t="s">
        <v>95</v>
      </c>
      <c r="J22" s="36" t="s">
        <v>118</v>
      </c>
      <c r="K22" s="37">
        <v>1334</v>
      </c>
    </row>
    <row r="23" spans="2:11" x14ac:dyDescent="0.25">
      <c r="B23" s="30">
        <v>0</v>
      </c>
      <c r="C23" s="31">
        <v>0</v>
      </c>
      <c r="D23" s="32" t="str">
        <f t="shared" si="0"/>
        <v>Washington</v>
      </c>
      <c r="E23" t="s">
        <v>119</v>
      </c>
      <c r="F23" s="33">
        <v>0</v>
      </c>
      <c r="G23" s="34" t="s">
        <v>88</v>
      </c>
      <c r="H23" s="40"/>
      <c r="J23" s="36" t="s">
        <v>120</v>
      </c>
      <c r="K23" s="37">
        <v>1151</v>
      </c>
    </row>
    <row r="24" spans="2:11" x14ac:dyDescent="0.25">
      <c r="B24" s="30">
        <v>0</v>
      </c>
      <c r="C24" s="31">
        <v>0</v>
      </c>
      <c r="D24" s="32" t="str">
        <f t="shared" si="0"/>
        <v>Zurich</v>
      </c>
      <c r="E24" t="s">
        <v>121</v>
      </c>
      <c r="F24" s="33">
        <v>0</v>
      </c>
      <c r="G24" s="34" t="s">
        <v>88</v>
      </c>
      <c r="H24" s="40" t="s">
        <v>95</v>
      </c>
      <c r="J24" s="36" t="s">
        <v>122</v>
      </c>
      <c r="K24" s="37">
        <v>1142</v>
      </c>
    </row>
    <row r="25" spans="2:11" x14ac:dyDescent="0.25">
      <c r="B25" s="41">
        <v>6900548</v>
      </c>
      <c r="C25" s="36">
        <v>6900550</v>
      </c>
      <c r="D25" s="32" t="str">
        <f t="shared" si="0"/>
        <v>Guadalupe</v>
      </c>
      <c r="E25" s="42" t="s">
        <v>123</v>
      </c>
      <c r="F25" s="33">
        <f t="shared" ref="F25:F88" si="1">+C25-B25+1</f>
        <v>3</v>
      </c>
      <c r="G25" s="34" t="s">
        <v>124</v>
      </c>
      <c r="H25" s="40"/>
      <c r="J25" s="36" t="s">
        <v>125</v>
      </c>
      <c r="K25" s="37">
        <v>1126</v>
      </c>
    </row>
    <row r="26" spans="2:11" x14ac:dyDescent="0.25">
      <c r="B26" s="41">
        <v>7161601</v>
      </c>
      <c r="C26" s="36">
        <v>7161846</v>
      </c>
      <c r="D26" s="32" t="str">
        <f t="shared" si="0"/>
        <v>Miami</v>
      </c>
      <c r="E26" t="s">
        <v>96</v>
      </c>
      <c r="F26" s="33">
        <f t="shared" si="1"/>
        <v>246</v>
      </c>
      <c r="G26" s="34" t="s">
        <v>124</v>
      </c>
      <c r="H26" s="40" t="s">
        <v>126</v>
      </c>
      <c r="J26" s="36" t="s">
        <v>127</v>
      </c>
      <c r="K26" s="37">
        <v>951</v>
      </c>
    </row>
    <row r="27" spans="2:11" x14ac:dyDescent="0.25">
      <c r="B27" s="41">
        <v>7161848</v>
      </c>
      <c r="C27" s="36">
        <v>7161901</v>
      </c>
      <c r="D27" s="32" t="str">
        <f t="shared" si="0"/>
        <v>Miami</v>
      </c>
      <c r="E27" t="s">
        <v>96</v>
      </c>
      <c r="F27" s="33">
        <f t="shared" si="1"/>
        <v>54</v>
      </c>
      <c r="G27" s="34" t="s">
        <v>124</v>
      </c>
      <c r="H27" s="40"/>
      <c r="J27" s="36" t="s">
        <v>128</v>
      </c>
      <c r="K27" s="37">
        <v>853</v>
      </c>
    </row>
    <row r="28" spans="2:11" x14ac:dyDescent="0.25">
      <c r="B28" s="41">
        <v>7161903</v>
      </c>
      <c r="C28" s="36">
        <v>7161963</v>
      </c>
      <c r="D28" s="32" t="str">
        <f t="shared" si="0"/>
        <v>Miami</v>
      </c>
      <c r="E28" t="s">
        <v>96</v>
      </c>
      <c r="F28" s="33">
        <f t="shared" si="1"/>
        <v>61</v>
      </c>
      <c r="G28" s="34" t="s">
        <v>124</v>
      </c>
      <c r="H28" s="40"/>
      <c r="J28" s="36" t="s">
        <v>129</v>
      </c>
      <c r="K28" s="37">
        <v>839</v>
      </c>
    </row>
    <row r="29" spans="2:11" x14ac:dyDescent="0.25">
      <c r="B29" s="41">
        <v>7161965</v>
      </c>
      <c r="C29" s="36">
        <v>7162583</v>
      </c>
      <c r="D29" s="32" t="str">
        <f t="shared" si="0"/>
        <v>Miami</v>
      </c>
      <c r="E29" t="s">
        <v>96</v>
      </c>
      <c r="F29" s="33">
        <f t="shared" si="1"/>
        <v>619</v>
      </c>
      <c r="G29" s="34" t="s">
        <v>124</v>
      </c>
      <c r="H29" s="40"/>
      <c r="J29" s="36" t="s">
        <v>130</v>
      </c>
      <c r="K29" s="37">
        <v>748</v>
      </c>
    </row>
    <row r="30" spans="2:11" x14ac:dyDescent="0.25">
      <c r="B30" s="41">
        <v>7162585</v>
      </c>
      <c r="C30" s="36">
        <v>7162601</v>
      </c>
      <c r="D30" s="32" t="str">
        <f t="shared" si="0"/>
        <v>Miami</v>
      </c>
      <c r="E30" t="s">
        <v>96</v>
      </c>
      <c r="F30" s="33">
        <f t="shared" si="1"/>
        <v>17</v>
      </c>
      <c r="G30" s="34" t="s">
        <v>124</v>
      </c>
      <c r="H30" s="40"/>
      <c r="J30" s="36" t="s">
        <v>131</v>
      </c>
      <c r="K30" s="37">
        <v>744</v>
      </c>
    </row>
    <row r="31" spans="2:11" x14ac:dyDescent="0.25">
      <c r="B31" s="41">
        <v>7162603</v>
      </c>
      <c r="C31" s="36">
        <v>7162658</v>
      </c>
      <c r="D31" s="32" t="str">
        <f t="shared" si="0"/>
        <v>Miami</v>
      </c>
      <c r="E31" t="s">
        <v>96</v>
      </c>
      <c r="F31" s="33">
        <f t="shared" si="1"/>
        <v>56</v>
      </c>
      <c r="G31" s="34" t="s">
        <v>124</v>
      </c>
      <c r="H31" s="40"/>
      <c r="J31" s="36" t="s">
        <v>132</v>
      </c>
      <c r="K31" s="37">
        <v>664</v>
      </c>
    </row>
    <row r="32" spans="2:11" x14ac:dyDescent="0.25">
      <c r="B32" s="41">
        <v>7162661</v>
      </c>
      <c r="C32" s="36">
        <v>7162673</v>
      </c>
      <c r="D32" s="32" t="str">
        <f t="shared" si="0"/>
        <v>Miami</v>
      </c>
      <c r="E32" t="s">
        <v>96</v>
      </c>
      <c r="F32" s="33">
        <f t="shared" si="1"/>
        <v>13</v>
      </c>
      <c r="G32" s="34" t="s">
        <v>124</v>
      </c>
      <c r="H32" s="40"/>
      <c r="J32" s="36" t="s">
        <v>133</v>
      </c>
      <c r="K32" s="37">
        <v>600</v>
      </c>
    </row>
    <row r="33" spans="2:11" x14ac:dyDescent="0.25">
      <c r="B33" s="41">
        <v>7162676</v>
      </c>
      <c r="C33" s="36">
        <v>7162677</v>
      </c>
      <c r="D33" s="32" t="str">
        <f t="shared" si="0"/>
        <v>Miami</v>
      </c>
      <c r="E33" t="s">
        <v>96</v>
      </c>
      <c r="F33" s="33">
        <f t="shared" si="1"/>
        <v>2</v>
      </c>
      <c r="G33" s="34" t="s">
        <v>124</v>
      </c>
      <c r="H33" s="40"/>
      <c r="J33" s="36" t="s">
        <v>134</v>
      </c>
      <c r="K33" s="37">
        <v>541</v>
      </c>
    </row>
    <row r="34" spans="2:11" x14ac:dyDescent="0.25">
      <c r="B34" s="41">
        <v>7162679</v>
      </c>
      <c r="C34" s="36">
        <v>7162681</v>
      </c>
      <c r="D34" s="32" t="str">
        <f t="shared" si="0"/>
        <v>Miami</v>
      </c>
      <c r="E34" t="s">
        <v>96</v>
      </c>
      <c r="F34" s="33">
        <f t="shared" si="1"/>
        <v>3</v>
      </c>
      <c r="G34" s="34" t="s">
        <v>124</v>
      </c>
      <c r="H34" s="40"/>
      <c r="J34" s="36" t="s">
        <v>135</v>
      </c>
      <c r="K34" s="37">
        <v>470</v>
      </c>
    </row>
    <row r="35" spans="2:11" x14ac:dyDescent="0.25">
      <c r="B35" s="41">
        <v>7162683</v>
      </c>
      <c r="C35" s="36">
        <v>7162697</v>
      </c>
      <c r="D35" s="32" t="str">
        <f t="shared" si="0"/>
        <v>Miami</v>
      </c>
      <c r="E35" t="s">
        <v>96</v>
      </c>
      <c r="F35" s="33">
        <f t="shared" si="1"/>
        <v>15</v>
      </c>
      <c r="G35" s="34" t="s">
        <v>124</v>
      </c>
      <c r="H35" s="40"/>
      <c r="J35" s="36" t="s">
        <v>136</v>
      </c>
      <c r="K35" s="37">
        <v>369</v>
      </c>
    </row>
    <row r="36" spans="2:11" x14ac:dyDescent="0.25">
      <c r="B36" s="41">
        <v>7162699</v>
      </c>
      <c r="C36" s="36">
        <v>7162757</v>
      </c>
      <c r="D36" s="32" t="str">
        <f t="shared" si="0"/>
        <v>Miami</v>
      </c>
      <c r="E36" t="s">
        <v>96</v>
      </c>
      <c r="F36" s="33">
        <f t="shared" si="1"/>
        <v>59</v>
      </c>
      <c r="G36" s="34" t="s">
        <v>124</v>
      </c>
      <c r="H36" s="40"/>
      <c r="J36" s="36" t="s">
        <v>137</v>
      </c>
      <c r="K36" s="37">
        <v>357</v>
      </c>
    </row>
    <row r="37" spans="2:11" x14ac:dyDescent="0.25">
      <c r="B37" s="41">
        <v>7162759</v>
      </c>
      <c r="C37" s="36">
        <v>7162764</v>
      </c>
      <c r="D37" s="32" t="str">
        <f t="shared" si="0"/>
        <v>Miami</v>
      </c>
      <c r="E37" t="s">
        <v>96</v>
      </c>
      <c r="F37" s="33">
        <f t="shared" si="1"/>
        <v>6</v>
      </c>
      <c r="G37" s="34" t="s">
        <v>124</v>
      </c>
      <c r="H37" s="40"/>
      <c r="J37" s="36" t="s">
        <v>138</v>
      </c>
      <c r="K37" s="37">
        <v>290</v>
      </c>
    </row>
    <row r="38" spans="2:11" x14ac:dyDescent="0.25">
      <c r="B38" s="41">
        <v>7162766</v>
      </c>
      <c r="C38" s="36">
        <v>7162777</v>
      </c>
      <c r="D38" s="32" t="str">
        <f t="shared" si="0"/>
        <v>Miami</v>
      </c>
      <c r="E38" t="s">
        <v>96</v>
      </c>
      <c r="F38" s="33">
        <f t="shared" si="1"/>
        <v>12</v>
      </c>
      <c r="G38" s="34" t="s">
        <v>124</v>
      </c>
      <c r="H38" s="40"/>
      <c r="J38" s="36" t="s">
        <v>139</v>
      </c>
      <c r="K38" s="37">
        <v>286</v>
      </c>
    </row>
    <row r="39" spans="2:11" x14ac:dyDescent="0.25">
      <c r="B39" s="41">
        <v>7253035</v>
      </c>
      <c r="C39" s="36">
        <v>7253037</v>
      </c>
      <c r="D39" s="32" t="str">
        <f t="shared" si="0"/>
        <v>Hamburgo</v>
      </c>
      <c r="E39" t="s">
        <v>140</v>
      </c>
      <c r="F39" s="33">
        <f t="shared" si="1"/>
        <v>3</v>
      </c>
      <c r="G39" s="34" t="s">
        <v>124</v>
      </c>
      <c r="H39" s="40" t="s">
        <v>141</v>
      </c>
      <c r="J39" s="36" t="s">
        <v>140</v>
      </c>
      <c r="K39" s="37">
        <v>271</v>
      </c>
    </row>
    <row r="40" spans="2:11" x14ac:dyDescent="0.25">
      <c r="B40" s="41">
        <v>7322383</v>
      </c>
      <c r="C40" s="36">
        <v>7322411</v>
      </c>
      <c r="D40" s="32" t="str">
        <f t="shared" si="0"/>
        <v>Guadalupe</v>
      </c>
      <c r="E40" s="42" t="s">
        <v>123</v>
      </c>
      <c r="F40" s="33">
        <f t="shared" si="1"/>
        <v>29</v>
      </c>
      <c r="G40" s="34" t="s">
        <v>124</v>
      </c>
      <c r="H40" s="40"/>
      <c r="J40" s="36" t="s">
        <v>142</v>
      </c>
      <c r="K40" s="37">
        <v>182</v>
      </c>
    </row>
    <row r="41" spans="2:11" x14ac:dyDescent="0.25">
      <c r="B41" s="41">
        <v>7383097</v>
      </c>
      <c r="C41" s="36">
        <v>7383097</v>
      </c>
      <c r="D41" s="32" t="str">
        <f t="shared" si="0"/>
        <v>Hamburgo</v>
      </c>
      <c r="E41" t="s">
        <v>140</v>
      </c>
      <c r="F41" s="33">
        <f t="shared" si="1"/>
        <v>1</v>
      </c>
      <c r="G41" s="34" t="s">
        <v>124</v>
      </c>
      <c r="H41" s="40"/>
      <c r="J41" s="36" t="s">
        <v>143</v>
      </c>
      <c r="K41" s="37">
        <v>139</v>
      </c>
    </row>
    <row r="42" spans="2:11" x14ac:dyDescent="0.25">
      <c r="B42" s="41">
        <v>7383493</v>
      </c>
      <c r="C42" s="36">
        <v>7383530</v>
      </c>
      <c r="D42" s="32" t="str">
        <f t="shared" si="0"/>
        <v>Guadalupe</v>
      </c>
      <c r="E42" s="42" t="s">
        <v>123</v>
      </c>
      <c r="F42" s="33">
        <f t="shared" si="1"/>
        <v>38</v>
      </c>
      <c r="G42" s="34" t="s">
        <v>124</v>
      </c>
      <c r="H42" s="40"/>
      <c r="J42" s="36" t="s">
        <v>123</v>
      </c>
      <c r="K42" s="37">
        <v>110</v>
      </c>
    </row>
    <row r="43" spans="2:11" x14ac:dyDescent="0.25">
      <c r="B43" s="41">
        <v>7452931</v>
      </c>
      <c r="C43" s="36">
        <v>7452950</v>
      </c>
      <c r="D43" s="32" t="str">
        <f t="shared" si="0"/>
        <v>Guadalupe</v>
      </c>
      <c r="E43" s="42" t="s">
        <v>123</v>
      </c>
      <c r="F43" s="33">
        <f t="shared" si="1"/>
        <v>20</v>
      </c>
      <c r="G43" s="34" t="s">
        <v>124</v>
      </c>
      <c r="H43" s="40"/>
      <c r="J43" s="36" t="s">
        <v>144</v>
      </c>
      <c r="K43" s="37">
        <v>93</v>
      </c>
    </row>
    <row r="44" spans="2:11" x14ac:dyDescent="0.25">
      <c r="B44" s="36">
        <v>7480531</v>
      </c>
      <c r="C44" s="36">
        <v>7480550</v>
      </c>
      <c r="D44" s="32" t="str">
        <f t="shared" si="0"/>
        <v>Guadalupe</v>
      </c>
      <c r="E44" s="42" t="s">
        <v>123</v>
      </c>
      <c r="F44" s="33">
        <f t="shared" si="1"/>
        <v>20</v>
      </c>
      <c r="G44" s="34" t="s">
        <v>124</v>
      </c>
      <c r="H44" s="40"/>
      <c r="J44" s="36" t="s">
        <v>145</v>
      </c>
      <c r="K44" s="37">
        <v>35</v>
      </c>
    </row>
    <row r="45" spans="2:11" x14ac:dyDescent="0.25">
      <c r="B45" s="41">
        <v>7655930</v>
      </c>
      <c r="C45" s="36">
        <v>7655930</v>
      </c>
      <c r="D45" s="32" t="str">
        <f t="shared" si="0"/>
        <v>Nueva York</v>
      </c>
      <c r="E45" t="s">
        <v>93</v>
      </c>
      <c r="F45" s="33">
        <f t="shared" si="1"/>
        <v>1</v>
      </c>
      <c r="G45" s="34" t="s">
        <v>124</v>
      </c>
      <c r="H45" s="40" t="s">
        <v>146</v>
      </c>
      <c r="J45" s="36" t="s">
        <v>147</v>
      </c>
      <c r="K45" s="37">
        <v>16</v>
      </c>
    </row>
    <row r="46" spans="2:11" x14ac:dyDescent="0.25">
      <c r="B46" s="41">
        <v>7655946</v>
      </c>
      <c r="C46" s="36">
        <v>7655948</v>
      </c>
      <c r="D46" s="32" t="str">
        <f t="shared" si="0"/>
        <v>Nueva York</v>
      </c>
      <c r="E46" t="s">
        <v>93</v>
      </c>
      <c r="F46" s="33">
        <f t="shared" si="1"/>
        <v>3</v>
      </c>
      <c r="G46" s="34" t="s">
        <v>124</v>
      </c>
      <c r="H46" s="40"/>
      <c r="J46" s="36" t="s">
        <v>148</v>
      </c>
      <c r="K46" s="37">
        <v>7</v>
      </c>
    </row>
    <row r="47" spans="2:11" x14ac:dyDescent="0.25">
      <c r="B47" s="41">
        <v>7660626</v>
      </c>
      <c r="C47" s="36">
        <v>7660660</v>
      </c>
      <c r="D47" s="32" t="str">
        <f t="shared" si="0"/>
        <v>Antigua y Barbuda</v>
      </c>
      <c r="E47" t="s">
        <v>145</v>
      </c>
      <c r="F47" s="33">
        <f t="shared" si="1"/>
        <v>35</v>
      </c>
      <c r="G47" s="34" t="s">
        <v>124</v>
      </c>
      <c r="H47" s="40" t="s">
        <v>149</v>
      </c>
      <c r="J47" s="36" t="s">
        <v>111</v>
      </c>
      <c r="K47" s="37">
        <v>0</v>
      </c>
    </row>
    <row r="48" spans="2:11" x14ac:dyDescent="0.25">
      <c r="B48" s="41">
        <v>7713417</v>
      </c>
      <c r="C48" s="36">
        <v>7713419</v>
      </c>
      <c r="D48" s="32" t="str">
        <f t="shared" si="0"/>
        <v>Nueva York</v>
      </c>
      <c r="E48" t="s">
        <v>93</v>
      </c>
      <c r="F48" s="33">
        <f t="shared" si="1"/>
        <v>3</v>
      </c>
      <c r="G48" s="34" t="s">
        <v>124</v>
      </c>
      <c r="H48" s="40"/>
      <c r="J48" s="36" t="s">
        <v>113</v>
      </c>
      <c r="K48" s="37">
        <v>0</v>
      </c>
    </row>
    <row r="49" spans="2:11" x14ac:dyDescent="0.25">
      <c r="B49" s="41">
        <v>7715401</v>
      </c>
      <c r="C49" s="36">
        <v>7715403</v>
      </c>
      <c r="D49" s="32" t="str">
        <f t="shared" si="0"/>
        <v>Nueva York</v>
      </c>
      <c r="E49" t="s">
        <v>93</v>
      </c>
      <c r="F49" s="33">
        <f t="shared" si="1"/>
        <v>3</v>
      </c>
      <c r="G49" s="34" t="s">
        <v>124</v>
      </c>
      <c r="H49" s="40"/>
      <c r="J49" s="36" t="s">
        <v>90</v>
      </c>
      <c r="K49" s="37">
        <v>0</v>
      </c>
    </row>
    <row r="50" spans="2:11" x14ac:dyDescent="0.25">
      <c r="B50" s="41">
        <v>7715406</v>
      </c>
      <c r="C50" s="36">
        <v>7715410</v>
      </c>
      <c r="D50" s="32" t="str">
        <f t="shared" si="0"/>
        <v>Nueva York</v>
      </c>
      <c r="E50" t="s">
        <v>93</v>
      </c>
      <c r="F50" s="33">
        <f t="shared" si="1"/>
        <v>5</v>
      </c>
      <c r="G50" s="34" t="s">
        <v>124</v>
      </c>
      <c r="H50" s="40"/>
      <c r="J50" s="36" t="s">
        <v>107</v>
      </c>
      <c r="K50" s="37">
        <v>0</v>
      </c>
    </row>
    <row r="51" spans="2:11" x14ac:dyDescent="0.25">
      <c r="B51" s="41">
        <v>7715421</v>
      </c>
      <c r="C51" s="36">
        <v>7715427</v>
      </c>
      <c r="D51" s="32" t="str">
        <f t="shared" si="0"/>
        <v>Nueva York</v>
      </c>
      <c r="E51" t="s">
        <v>93</v>
      </c>
      <c r="F51" s="33">
        <f t="shared" si="1"/>
        <v>7</v>
      </c>
      <c r="G51" s="34" t="s">
        <v>124</v>
      </c>
      <c r="H51" s="40"/>
      <c r="J51" s="36" t="s">
        <v>94</v>
      </c>
      <c r="K51" s="37">
        <v>0</v>
      </c>
    </row>
    <row r="52" spans="2:11" x14ac:dyDescent="0.25">
      <c r="B52" s="41">
        <v>7715429</v>
      </c>
      <c r="C52" s="36">
        <v>7715429</v>
      </c>
      <c r="D52" s="32" t="str">
        <f t="shared" si="0"/>
        <v>Nueva York</v>
      </c>
      <c r="E52" t="s">
        <v>93</v>
      </c>
      <c r="F52" s="33">
        <f t="shared" si="1"/>
        <v>1</v>
      </c>
      <c r="G52" s="34" t="s">
        <v>124</v>
      </c>
      <c r="H52" s="40"/>
      <c r="J52" s="36" t="s">
        <v>119</v>
      </c>
      <c r="K52" s="37">
        <v>0</v>
      </c>
    </row>
    <row r="53" spans="2:11" x14ac:dyDescent="0.25">
      <c r="B53" s="41">
        <v>7715430</v>
      </c>
      <c r="C53" s="36">
        <v>7715431</v>
      </c>
      <c r="D53" s="32" t="str">
        <f t="shared" si="0"/>
        <v>Nueva York</v>
      </c>
      <c r="E53" t="s">
        <v>93</v>
      </c>
      <c r="F53" s="33">
        <f t="shared" si="1"/>
        <v>2</v>
      </c>
      <c r="G53" s="34" t="s">
        <v>124</v>
      </c>
      <c r="H53" s="40"/>
      <c r="J53" s="36" t="s">
        <v>87</v>
      </c>
      <c r="K53" s="37">
        <v>0</v>
      </c>
    </row>
    <row r="54" spans="2:11" x14ac:dyDescent="0.25">
      <c r="B54" s="41">
        <v>7756799</v>
      </c>
      <c r="C54" s="36">
        <v>7756799</v>
      </c>
      <c r="D54" s="32" t="str">
        <f t="shared" si="0"/>
        <v>Panama</v>
      </c>
      <c r="E54" t="s">
        <v>136</v>
      </c>
      <c r="F54" s="33">
        <f t="shared" si="1"/>
        <v>1</v>
      </c>
      <c r="G54" s="34" t="s">
        <v>124</v>
      </c>
      <c r="H54" s="40"/>
      <c r="J54" s="36" t="s">
        <v>117</v>
      </c>
      <c r="K54" s="37">
        <v>0</v>
      </c>
    </row>
    <row r="55" spans="2:11" x14ac:dyDescent="0.25">
      <c r="B55" s="41">
        <v>7855296</v>
      </c>
      <c r="C55" s="36">
        <v>7855296</v>
      </c>
      <c r="D55" s="32" t="str">
        <f t="shared" si="0"/>
        <v>Amsterdam</v>
      </c>
      <c r="E55" t="s">
        <v>138</v>
      </c>
      <c r="F55" s="33">
        <f t="shared" si="1"/>
        <v>1</v>
      </c>
      <c r="G55" s="34" t="s">
        <v>124</v>
      </c>
      <c r="H55" s="40"/>
      <c r="J55" s="36" t="s">
        <v>92</v>
      </c>
      <c r="K55" s="37">
        <v>0</v>
      </c>
    </row>
    <row r="56" spans="2:11" x14ac:dyDescent="0.25">
      <c r="B56" s="41">
        <v>7922431</v>
      </c>
      <c r="C56" s="36">
        <v>7922431</v>
      </c>
      <c r="D56" s="32" t="str">
        <f t="shared" si="0"/>
        <v>Nueva York</v>
      </c>
      <c r="E56" t="s">
        <v>93</v>
      </c>
      <c r="F56" s="33">
        <f t="shared" si="1"/>
        <v>1</v>
      </c>
      <c r="G56" s="34" t="s">
        <v>124</v>
      </c>
      <c r="H56" s="40"/>
      <c r="J56" s="36" t="s">
        <v>105</v>
      </c>
      <c r="K56" s="37">
        <v>0</v>
      </c>
    </row>
    <row r="57" spans="2:11" x14ac:dyDescent="0.25">
      <c r="B57" s="41">
        <v>7922436</v>
      </c>
      <c r="C57" s="36">
        <v>7922436</v>
      </c>
      <c r="D57" s="32" t="str">
        <f t="shared" si="0"/>
        <v>Nueva York</v>
      </c>
      <c r="E57" t="s">
        <v>93</v>
      </c>
      <c r="F57" s="33">
        <f t="shared" si="1"/>
        <v>1</v>
      </c>
      <c r="G57" s="34" t="s">
        <v>124</v>
      </c>
      <c r="H57" s="40"/>
      <c r="J57" s="36" t="s">
        <v>97</v>
      </c>
      <c r="K57" s="37">
        <v>0</v>
      </c>
    </row>
    <row r="58" spans="2:11" x14ac:dyDescent="0.25">
      <c r="B58" s="41">
        <v>7922440</v>
      </c>
      <c r="C58" s="36">
        <v>7922440</v>
      </c>
      <c r="D58" s="32" t="str">
        <f t="shared" si="0"/>
        <v>Nueva York</v>
      </c>
      <c r="E58" t="s">
        <v>93</v>
      </c>
      <c r="F58" s="33">
        <f t="shared" si="1"/>
        <v>1</v>
      </c>
      <c r="G58" s="34" t="s">
        <v>124</v>
      </c>
      <c r="H58" s="40"/>
      <c r="J58" s="36" t="s">
        <v>121</v>
      </c>
      <c r="K58" s="37">
        <v>0</v>
      </c>
    </row>
    <row r="59" spans="2:11" x14ac:dyDescent="0.25">
      <c r="B59" s="41">
        <v>7946472</v>
      </c>
      <c r="C59" s="36">
        <v>7946512</v>
      </c>
      <c r="D59" s="32" t="str">
        <f t="shared" si="0"/>
        <v>Amsterdam</v>
      </c>
      <c r="E59" t="s">
        <v>138</v>
      </c>
      <c r="F59" s="33">
        <f t="shared" si="1"/>
        <v>41</v>
      </c>
      <c r="G59" s="34" t="s">
        <v>124</v>
      </c>
      <c r="H59" s="40"/>
      <c r="J59" s="36" t="s">
        <v>103</v>
      </c>
      <c r="K59" s="37">
        <v>0</v>
      </c>
    </row>
    <row r="60" spans="2:11" x14ac:dyDescent="0.25">
      <c r="B60" s="41">
        <v>8032883</v>
      </c>
      <c r="C60" s="36">
        <v>8032957</v>
      </c>
      <c r="D60" s="32" t="str">
        <f t="shared" si="0"/>
        <v>New Orleans</v>
      </c>
      <c r="E60" t="s">
        <v>139</v>
      </c>
      <c r="F60" s="33">
        <f t="shared" si="1"/>
        <v>75</v>
      </c>
      <c r="G60" s="34" t="s">
        <v>124</v>
      </c>
      <c r="H60" s="40"/>
      <c r="J60" s="36" t="s">
        <v>101</v>
      </c>
      <c r="K60" s="37">
        <v>0</v>
      </c>
    </row>
    <row r="61" spans="2:11" x14ac:dyDescent="0.25">
      <c r="B61" s="41">
        <v>8048681</v>
      </c>
      <c r="C61" s="36">
        <v>8048877</v>
      </c>
      <c r="D61" s="32" t="str">
        <f t="shared" si="0"/>
        <v>Miami</v>
      </c>
      <c r="E61" t="s">
        <v>96</v>
      </c>
      <c r="F61" s="33">
        <f t="shared" si="1"/>
        <v>197</v>
      </c>
      <c r="G61" s="34" t="s">
        <v>124</v>
      </c>
      <c r="H61" s="40"/>
      <c r="J61" s="36" t="s">
        <v>115</v>
      </c>
      <c r="K61" s="37">
        <v>0</v>
      </c>
    </row>
    <row r="62" spans="2:11" x14ac:dyDescent="0.25">
      <c r="B62" s="41">
        <v>8141281</v>
      </c>
      <c r="C62" s="36">
        <v>8141359</v>
      </c>
      <c r="D62" s="32" t="str">
        <f t="shared" si="0"/>
        <v>Amsterdam</v>
      </c>
      <c r="E62" t="s">
        <v>138</v>
      </c>
      <c r="F62" s="33">
        <f t="shared" si="1"/>
        <v>79</v>
      </c>
      <c r="G62" s="34" t="s">
        <v>124</v>
      </c>
      <c r="H62" s="40"/>
      <c r="J62" s="36" t="s">
        <v>99</v>
      </c>
      <c r="K62" s="37">
        <v>0</v>
      </c>
    </row>
    <row r="63" spans="2:11" x14ac:dyDescent="0.25">
      <c r="B63" s="41">
        <v>8172051</v>
      </c>
      <c r="C63" s="36">
        <v>8172080</v>
      </c>
      <c r="D63" s="32" t="str">
        <f t="shared" si="0"/>
        <v>Nueva York</v>
      </c>
      <c r="E63" t="s">
        <v>93</v>
      </c>
      <c r="F63" s="33">
        <f t="shared" si="1"/>
        <v>30</v>
      </c>
      <c r="G63" s="34" t="s">
        <v>124</v>
      </c>
      <c r="H63" s="40"/>
      <c r="J63" s="36" t="s">
        <v>109</v>
      </c>
      <c r="K63" s="37">
        <v>0</v>
      </c>
    </row>
    <row r="64" spans="2:11" x14ac:dyDescent="0.25">
      <c r="B64" s="41">
        <v>8178222</v>
      </c>
      <c r="C64" s="36">
        <v>8178253</v>
      </c>
      <c r="D64" s="32" t="str">
        <f t="shared" si="0"/>
        <v>Amsterdam</v>
      </c>
      <c r="E64" t="s">
        <v>138</v>
      </c>
      <c r="F64" s="33">
        <f t="shared" si="1"/>
        <v>32</v>
      </c>
      <c r="G64" s="34" t="s">
        <v>124</v>
      </c>
      <c r="H64" s="40"/>
      <c r="J64" s="36" t="s">
        <v>150</v>
      </c>
      <c r="K64" s="37">
        <v>380704</v>
      </c>
    </row>
    <row r="65" spans="2:8" x14ac:dyDescent="0.25">
      <c r="B65" s="41">
        <v>8196483</v>
      </c>
      <c r="C65" s="36">
        <v>8197106</v>
      </c>
      <c r="D65" s="32" t="str">
        <f t="shared" si="0"/>
        <v>Miami</v>
      </c>
      <c r="E65" t="s">
        <v>96</v>
      </c>
      <c r="F65" s="33">
        <f t="shared" si="1"/>
        <v>624</v>
      </c>
      <c r="G65" s="34" t="s">
        <v>124</v>
      </c>
      <c r="H65" s="40"/>
    </row>
    <row r="66" spans="2:8" x14ac:dyDescent="0.25">
      <c r="B66" s="41">
        <v>8227441</v>
      </c>
      <c r="C66" s="36">
        <v>8227468</v>
      </c>
      <c r="D66" s="32" t="str">
        <f t="shared" si="0"/>
        <v>Hamburgo</v>
      </c>
      <c r="E66" t="s">
        <v>140</v>
      </c>
      <c r="F66" s="33">
        <f t="shared" si="1"/>
        <v>28</v>
      </c>
      <c r="G66" s="34" t="s">
        <v>124</v>
      </c>
      <c r="H66" s="40"/>
    </row>
    <row r="67" spans="2:8" x14ac:dyDescent="0.25">
      <c r="B67" s="41">
        <v>8316521</v>
      </c>
      <c r="C67" s="36">
        <v>8316780</v>
      </c>
      <c r="D67" s="32" t="str">
        <f t="shared" si="0"/>
        <v>Miami</v>
      </c>
      <c r="E67" t="s">
        <v>96</v>
      </c>
      <c r="F67" s="33">
        <f t="shared" si="1"/>
        <v>260</v>
      </c>
      <c r="G67" s="34" t="s">
        <v>124</v>
      </c>
      <c r="H67" s="40"/>
    </row>
    <row r="68" spans="2:8" x14ac:dyDescent="0.25">
      <c r="B68" s="41">
        <v>8389961</v>
      </c>
      <c r="C68" s="36">
        <v>8390213</v>
      </c>
      <c r="D68" s="32" t="str">
        <f t="shared" si="0"/>
        <v>Miami</v>
      </c>
      <c r="E68" t="s">
        <v>96</v>
      </c>
      <c r="F68" s="33">
        <f t="shared" si="1"/>
        <v>253</v>
      </c>
      <c r="G68" s="34" t="s">
        <v>124</v>
      </c>
      <c r="H68" s="40"/>
    </row>
    <row r="69" spans="2:8" x14ac:dyDescent="0.25">
      <c r="B69" s="41">
        <v>8402521</v>
      </c>
      <c r="C69" s="36">
        <v>8402836</v>
      </c>
      <c r="D69" s="32" t="str">
        <f t="shared" si="0"/>
        <v>Miami</v>
      </c>
      <c r="E69" t="s">
        <v>96</v>
      </c>
      <c r="F69" s="33">
        <f t="shared" si="1"/>
        <v>316</v>
      </c>
      <c r="G69" s="34" t="s">
        <v>124</v>
      </c>
      <c r="H69" s="40"/>
    </row>
    <row r="70" spans="2:8" x14ac:dyDescent="0.25">
      <c r="B70" s="41">
        <v>8403002</v>
      </c>
      <c r="C70" s="36">
        <v>8403054</v>
      </c>
      <c r="D70" s="32" t="str">
        <f t="shared" si="0"/>
        <v>Amsterdam</v>
      </c>
      <c r="E70" t="s">
        <v>138</v>
      </c>
      <c r="F70" s="33">
        <f t="shared" si="1"/>
        <v>53</v>
      </c>
      <c r="G70" s="34" t="s">
        <v>124</v>
      </c>
      <c r="H70" s="40"/>
    </row>
    <row r="71" spans="2:8" x14ac:dyDescent="0.25">
      <c r="B71" s="41">
        <v>8425440</v>
      </c>
      <c r="C71" s="36">
        <v>8425491</v>
      </c>
      <c r="D71" s="32" t="str">
        <f t="shared" si="0"/>
        <v>Amsterdam</v>
      </c>
      <c r="E71" t="s">
        <v>138</v>
      </c>
      <c r="F71" s="33">
        <f t="shared" si="1"/>
        <v>52</v>
      </c>
      <c r="G71" s="34" t="s">
        <v>124</v>
      </c>
      <c r="H71" s="40"/>
    </row>
    <row r="72" spans="2:8" x14ac:dyDescent="0.25">
      <c r="B72" s="41">
        <v>8546351</v>
      </c>
      <c r="C72" s="36">
        <v>8546737</v>
      </c>
      <c r="D72" s="32" t="str">
        <f t="shared" si="0"/>
        <v>Miami</v>
      </c>
      <c r="E72" t="s">
        <v>96</v>
      </c>
      <c r="F72" s="33">
        <f t="shared" si="1"/>
        <v>387</v>
      </c>
      <c r="G72" s="34" t="s">
        <v>124</v>
      </c>
      <c r="H72" s="40"/>
    </row>
    <row r="73" spans="2:8" x14ac:dyDescent="0.25">
      <c r="B73" s="41">
        <v>8586042</v>
      </c>
      <c r="C73" s="36">
        <v>8586059</v>
      </c>
      <c r="D73" s="32" t="str">
        <f t="shared" ref="D73:D136" si="2">+E73</f>
        <v>Amsterdam</v>
      </c>
      <c r="E73" t="s">
        <v>138</v>
      </c>
      <c r="F73" s="33">
        <f t="shared" si="1"/>
        <v>18</v>
      </c>
      <c r="G73" s="34" t="s">
        <v>124</v>
      </c>
      <c r="H73" s="40"/>
    </row>
    <row r="74" spans="2:8" x14ac:dyDescent="0.25">
      <c r="B74" s="41">
        <v>8589231</v>
      </c>
      <c r="C74" s="36">
        <v>8589274</v>
      </c>
      <c r="D74" s="32" t="str">
        <f t="shared" si="2"/>
        <v>Hamburgo</v>
      </c>
      <c r="E74" t="s">
        <v>140</v>
      </c>
      <c r="F74" s="33">
        <f t="shared" si="1"/>
        <v>44</v>
      </c>
      <c r="G74" s="34" t="s">
        <v>124</v>
      </c>
      <c r="H74" s="40"/>
    </row>
    <row r="75" spans="2:8" x14ac:dyDescent="0.25">
      <c r="B75" s="41">
        <v>8611041</v>
      </c>
      <c r="C75" s="36">
        <v>8611041</v>
      </c>
      <c r="D75" s="32" t="str">
        <f t="shared" si="2"/>
        <v>Nueva York</v>
      </c>
      <c r="E75" t="s">
        <v>93</v>
      </c>
      <c r="F75" s="33">
        <f t="shared" si="1"/>
        <v>1</v>
      </c>
      <c r="G75" s="34" t="s">
        <v>124</v>
      </c>
      <c r="H75" s="40"/>
    </row>
    <row r="76" spans="2:8" x14ac:dyDescent="0.25">
      <c r="B76" s="41">
        <v>8611043</v>
      </c>
      <c r="C76" s="36">
        <v>8611043</v>
      </c>
      <c r="D76" s="32" t="str">
        <f t="shared" si="2"/>
        <v>Nueva York</v>
      </c>
      <c r="E76" t="s">
        <v>93</v>
      </c>
      <c r="F76" s="33">
        <f t="shared" si="1"/>
        <v>1</v>
      </c>
      <c r="G76" s="34" t="s">
        <v>124</v>
      </c>
      <c r="H76" s="40"/>
    </row>
    <row r="77" spans="2:8" x14ac:dyDescent="0.25">
      <c r="B77" s="41">
        <v>8611050</v>
      </c>
      <c r="C77" s="36">
        <v>8611050</v>
      </c>
      <c r="D77" s="32" t="str">
        <f t="shared" si="2"/>
        <v>Nueva York</v>
      </c>
      <c r="E77" t="s">
        <v>93</v>
      </c>
      <c r="F77" s="33">
        <f t="shared" si="1"/>
        <v>1</v>
      </c>
      <c r="G77" s="34" t="s">
        <v>124</v>
      </c>
      <c r="H77" s="40"/>
    </row>
    <row r="78" spans="2:8" x14ac:dyDescent="0.25">
      <c r="B78" s="41">
        <v>8611063</v>
      </c>
      <c r="C78" s="36">
        <v>8611063</v>
      </c>
      <c r="D78" s="32" t="str">
        <f t="shared" si="2"/>
        <v>Nueva York</v>
      </c>
      <c r="E78" t="s">
        <v>93</v>
      </c>
      <c r="F78" s="33">
        <f t="shared" si="1"/>
        <v>1</v>
      </c>
      <c r="G78" s="34" t="s">
        <v>124</v>
      </c>
      <c r="H78" s="40"/>
    </row>
    <row r="79" spans="2:8" x14ac:dyDescent="0.25">
      <c r="B79" s="41">
        <v>8611066</v>
      </c>
      <c r="C79" s="36">
        <v>8611066</v>
      </c>
      <c r="D79" s="32" t="str">
        <f t="shared" si="2"/>
        <v>Nueva York</v>
      </c>
      <c r="E79" t="s">
        <v>93</v>
      </c>
      <c r="F79" s="33">
        <f t="shared" si="1"/>
        <v>1</v>
      </c>
      <c r="G79" s="34" t="s">
        <v>124</v>
      </c>
      <c r="H79" s="40"/>
    </row>
    <row r="80" spans="2:8" x14ac:dyDescent="0.25">
      <c r="B80" s="41">
        <v>8611069</v>
      </c>
      <c r="C80" s="36">
        <v>8611080</v>
      </c>
      <c r="D80" s="32" t="str">
        <f t="shared" si="2"/>
        <v>Nueva York</v>
      </c>
      <c r="E80" t="s">
        <v>93</v>
      </c>
      <c r="F80" s="33">
        <f t="shared" si="1"/>
        <v>12</v>
      </c>
      <c r="G80" s="34" t="s">
        <v>124</v>
      </c>
      <c r="H80" s="40"/>
    </row>
    <row r="81" spans="2:8" x14ac:dyDescent="0.25">
      <c r="B81" s="41">
        <v>8611101</v>
      </c>
      <c r="C81" s="36">
        <v>8611123</v>
      </c>
      <c r="D81" s="32" t="str">
        <f t="shared" si="2"/>
        <v>Nueva York</v>
      </c>
      <c r="E81" t="s">
        <v>93</v>
      </c>
      <c r="F81" s="33">
        <f t="shared" si="1"/>
        <v>23</v>
      </c>
      <c r="G81" s="34" t="s">
        <v>124</v>
      </c>
      <c r="H81" s="40"/>
    </row>
    <row r="82" spans="2:8" x14ac:dyDescent="0.25">
      <c r="B82" s="41">
        <v>8611141</v>
      </c>
      <c r="C82" s="36">
        <v>8611157</v>
      </c>
      <c r="D82" s="32" t="str">
        <f t="shared" si="2"/>
        <v>Nueva York</v>
      </c>
      <c r="E82" t="s">
        <v>93</v>
      </c>
      <c r="F82" s="33">
        <f t="shared" si="1"/>
        <v>17</v>
      </c>
      <c r="G82" s="34" t="s">
        <v>124</v>
      </c>
      <c r="H82" s="40"/>
    </row>
    <row r="83" spans="2:8" x14ac:dyDescent="0.25">
      <c r="B83" s="41">
        <v>8611161</v>
      </c>
      <c r="C83" s="36">
        <v>8611161</v>
      </c>
      <c r="D83" s="32" t="str">
        <f t="shared" si="2"/>
        <v>Nueva York</v>
      </c>
      <c r="E83" t="s">
        <v>93</v>
      </c>
      <c r="F83" s="33">
        <f t="shared" si="1"/>
        <v>1</v>
      </c>
      <c r="G83" s="34" t="s">
        <v>124</v>
      </c>
      <c r="H83" s="40"/>
    </row>
    <row r="84" spans="2:8" x14ac:dyDescent="0.25">
      <c r="B84" s="41">
        <v>8611182</v>
      </c>
      <c r="C84" s="36">
        <v>8611183</v>
      </c>
      <c r="D84" s="32" t="str">
        <f t="shared" si="2"/>
        <v>Nueva York</v>
      </c>
      <c r="E84" t="s">
        <v>93</v>
      </c>
      <c r="F84" s="33">
        <f t="shared" si="1"/>
        <v>2</v>
      </c>
      <c r="G84" s="34" t="s">
        <v>124</v>
      </c>
      <c r="H84" s="40"/>
    </row>
    <row r="85" spans="2:8" x14ac:dyDescent="0.25">
      <c r="B85" s="41">
        <v>8611309</v>
      </c>
      <c r="C85" s="36">
        <v>8611310</v>
      </c>
      <c r="D85" s="32" t="str">
        <f t="shared" si="2"/>
        <v>Nueva York</v>
      </c>
      <c r="E85" t="s">
        <v>93</v>
      </c>
      <c r="F85" s="33">
        <f t="shared" si="1"/>
        <v>2</v>
      </c>
      <c r="G85" s="34" t="s">
        <v>124</v>
      </c>
      <c r="H85" s="40"/>
    </row>
    <row r="86" spans="2:8" x14ac:dyDescent="0.25">
      <c r="B86" s="41">
        <v>8611312</v>
      </c>
      <c r="C86" s="36">
        <v>8611312</v>
      </c>
      <c r="D86" s="32" t="str">
        <f t="shared" si="2"/>
        <v>Nueva York</v>
      </c>
      <c r="E86" t="s">
        <v>93</v>
      </c>
      <c r="F86" s="33">
        <f t="shared" si="1"/>
        <v>1</v>
      </c>
      <c r="G86" s="34" t="s">
        <v>124</v>
      </c>
      <c r="H86" s="40"/>
    </row>
    <row r="87" spans="2:8" x14ac:dyDescent="0.25">
      <c r="B87" s="41">
        <v>8611404</v>
      </c>
      <c r="C87" s="36">
        <v>8611404</v>
      </c>
      <c r="D87" s="32" t="str">
        <f t="shared" si="2"/>
        <v>Nueva York</v>
      </c>
      <c r="E87" t="s">
        <v>93</v>
      </c>
      <c r="F87" s="33">
        <f t="shared" si="1"/>
        <v>1</v>
      </c>
      <c r="G87" s="34" t="s">
        <v>124</v>
      </c>
      <c r="H87" s="40"/>
    </row>
    <row r="88" spans="2:8" x14ac:dyDescent="0.25">
      <c r="B88" s="41">
        <v>8611410</v>
      </c>
      <c r="C88" s="36">
        <v>8611410</v>
      </c>
      <c r="D88" s="32" t="str">
        <f t="shared" si="2"/>
        <v>Nueva York</v>
      </c>
      <c r="E88" t="s">
        <v>93</v>
      </c>
      <c r="F88" s="33">
        <f t="shared" si="1"/>
        <v>1</v>
      </c>
      <c r="G88" s="34" t="s">
        <v>124</v>
      </c>
      <c r="H88" s="40"/>
    </row>
    <row r="89" spans="2:8" x14ac:dyDescent="0.25">
      <c r="B89" s="41">
        <v>8611412</v>
      </c>
      <c r="C89" s="36">
        <v>8611412</v>
      </c>
      <c r="D89" s="32" t="str">
        <f t="shared" si="2"/>
        <v>Nueva York</v>
      </c>
      <c r="E89" t="s">
        <v>93</v>
      </c>
      <c r="F89" s="33">
        <f t="shared" ref="F89:F152" si="3">+C89-B89+1</f>
        <v>1</v>
      </c>
      <c r="G89" s="34" t="s">
        <v>124</v>
      </c>
      <c r="H89" s="40"/>
    </row>
    <row r="90" spans="2:8" x14ac:dyDescent="0.25">
      <c r="B90" s="41">
        <v>8611414</v>
      </c>
      <c r="C90" s="36">
        <v>8611417</v>
      </c>
      <c r="D90" s="32" t="str">
        <f t="shared" si="2"/>
        <v>Nueva York</v>
      </c>
      <c r="E90" t="s">
        <v>93</v>
      </c>
      <c r="F90" s="33">
        <f t="shared" si="3"/>
        <v>4</v>
      </c>
      <c r="G90" s="34" t="s">
        <v>124</v>
      </c>
      <c r="H90" s="40"/>
    </row>
    <row r="91" spans="2:8" x14ac:dyDescent="0.25">
      <c r="B91" s="41">
        <v>8611419</v>
      </c>
      <c r="C91" s="36">
        <v>8611420</v>
      </c>
      <c r="D91" s="32" t="str">
        <f t="shared" si="2"/>
        <v>Nueva York</v>
      </c>
      <c r="E91" t="s">
        <v>93</v>
      </c>
      <c r="F91" s="33">
        <f t="shared" si="3"/>
        <v>2</v>
      </c>
      <c r="G91" s="34" t="s">
        <v>124</v>
      </c>
      <c r="H91" s="40"/>
    </row>
    <row r="92" spans="2:8" x14ac:dyDescent="0.25">
      <c r="B92" s="41">
        <v>8611423</v>
      </c>
      <c r="C92" s="36">
        <v>8611423</v>
      </c>
      <c r="D92" s="32" t="str">
        <f t="shared" si="2"/>
        <v>Nueva York</v>
      </c>
      <c r="E92" t="s">
        <v>93</v>
      </c>
      <c r="F92" s="33">
        <f t="shared" si="3"/>
        <v>1</v>
      </c>
      <c r="G92" s="34" t="s">
        <v>124</v>
      </c>
      <c r="H92" s="40"/>
    </row>
    <row r="93" spans="2:8" x14ac:dyDescent="0.25">
      <c r="B93" s="41">
        <v>8611428</v>
      </c>
      <c r="C93" s="36">
        <v>8611428</v>
      </c>
      <c r="D93" s="32" t="str">
        <f t="shared" si="2"/>
        <v>Nueva York</v>
      </c>
      <c r="E93" t="s">
        <v>93</v>
      </c>
      <c r="F93" s="33">
        <f t="shared" si="3"/>
        <v>1</v>
      </c>
      <c r="G93" s="34" t="s">
        <v>124</v>
      </c>
      <c r="H93" s="40"/>
    </row>
    <row r="94" spans="2:8" x14ac:dyDescent="0.25">
      <c r="B94" s="41">
        <v>8611431</v>
      </c>
      <c r="C94" s="36">
        <v>8611431</v>
      </c>
      <c r="D94" s="32" t="str">
        <f t="shared" si="2"/>
        <v>Nueva York</v>
      </c>
      <c r="E94" t="s">
        <v>93</v>
      </c>
      <c r="F94" s="33">
        <f t="shared" si="3"/>
        <v>1</v>
      </c>
      <c r="G94" s="34" t="s">
        <v>124</v>
      </c>
      <c r="H94" s="40"/>
    </row>
    <row r="95" spans="2:8" x14ac:dyDescent="0.25">
      <c r="B95" s="41">
        <v>8611436</v>
      </c>
      <c r="C95" s="36">
        <v>8611437</v>
      </c>
      <c r="D95" s="32" t="str">
        <f t="shared" si="2"/>
        <v>Nueva York</v>
      </c>
      <c r="E95" t="s">
        <v>93</v>
      </c>
      <c r="F95" s="33">
        <f t="shared" si="3"/>
        <v>2</v>
      </c>
      <c r="G95" s="34" t="s">
        <v>124</v>
      </c>
      <c r="H95" s="40"/>
    </row>
    <row r="96" spans="2:8" x14ac:dyDescent="0.25">
      <c r="B96" s="41">
        <v>8611642</v>
      </c>
      <c r="C96" s="36">
        <v>8611642</v>
      </c>
      <c r="D96" s="32" t="str">
        <f t="shared" si="2"/>
        <v>Nueva York</v>
      </c>
      <c r="E96" t="s">
        <v>93</v>
      </c>
      <c r="F96" s="33">
        <f t="shared" si="3"/>
        <v>1</v>
      </c>
      <c r="G96" s="34" t="s">
        <v>124</v>
      </c>
      <c r="H96" s="40"/>
    </row>
    <row r="97" spans="2:8" x14ac:dyDescent="0.25">
      <c r="B97" s="41">
        <v>8611661</v>
      </c>
      <c r="C97" s="36">
        <v>8611661</v>
      </c>
      <c r="D97" s="32" t="str">
        <f t="shared" si="2"/>
        <v>Nueva York</v>
      </c>
      <c r="E97" t="s">
        <v>93</v>
      </c>
      <c r="F97" s="33">
        <f t="shared" si="3"/>
        <v>1</v>
      </c>
      <c r="G97" s="34" t="s">
        <v>124</v>
      </c>
      <c r="H97" s="40"/>
    </row>
    <row r="98" spans="2:8" x14ac:dyDescent="0.25">
      <c r="B98" s="41">
        <v>8611979</v>
      </c>
      <c r="C98" s="36">
        <v>8611980</v>
      </c>
      <c r="D98" s="32" t="str">
        <f t="shared" si="2"/>
        <v>Nueva York</v>
      </c>
      <c r="E98" t="s">
        <v>93</v>
      </c>
      <c r="F98" s="33">
        <f t="shared" si="3"/>
        <v>2</v>
      </c>
      <c r="G98" s="34" t="s">
        <v>124</v>
      </c>
      <c r="H98" s="40"/>
    </row>
    <row r="99" spans="2:8" x14ac:dyDescent="0.25">
      <c r="B99" s="41">
        <v>8611989</v>
      </c>
      <c r="C99" s="36">
        <v>8611989</v>
      </c>
      <c r="D99" s="32" t="str">
        <f t="shared" si="2"/>
        <v>Nueva York</v>
      </c>
      <c r="E99" t="s">
        <v>93</v>
      </c>
      <c r="F99" s="33">
        <f t="shared" si="3"/>
        <v>1</v>
      </c>
      <c r="G99" s="34" t="s">
        <v>124</v>
      </c>
      <c r="H99" s="40"/>
    </row>
    <row r="100" spans="2:8" x14ac:dyDescent="0.25">
      <c r="B100" s="41">
        <v>8611990</v>
      </c>
      <c r="C100" s="36">
        <v>8611990</v>
      </c>
      <c r="D100" s="32" t="str">
        <f t="shared" si="2"/>
        <v>Nueva York</v>
      </c>
      <c r="E100" t="s">
        <v>93</v>
      </c>
      <c r="F100" s="33">
        <f t="shared" si="3"/>
        <v>1</v>
      </c>
      <c r="G100" s="34" t="s">
        <v>124</v>
      </c>
      <c r="H100" s="40"/>
    </row>
    <row r="101" spans="2:8" x14ac:dyDescent="0.25">
      <c r="B101" s="41">
        <v>8612068</v>
      </c>
      <c r="C101" s="36">
        <v>8612070</v>
      </c>
      <c r="D101" s="32" t="str">
        <f t="shared" si="2"/>
        <v>Nueva York</v>
      </c>
      <c r="E101" t="s">
        <v>93</v>
      </c>
      <c r="F101" s="33">
        <f t="shared" si="3"/>
        <v>3</v>
      </c>
      <c r="G101" s="34" t="s">
        <v>124</v>
      </c>
      <c r="H101" s="40"/>
    </row>
    <row r="102" spans="2:8" x14ac:dyDescent="0.25">
      <c r="B102" s="41">
        <v>8645033</v>
      </c>
      <c r="C102" s="36">
        <v>8645046</v>
      </c>
      <c r="D102" s="32" t="str">
        <f t="shared" si="2"/>
        <v>Amsterdam</v>
      </c>
      <c r="E102" t="s">
        <v>138</v>
      </c>
      <c r="F102" s="33">
        <f t="shared" si="3"/>
        <v>14</v>
      </c>
      <c r="G102" s="34" t="s">
        <v>124</v>
      </c>
      <c r="H102" s="40"/>
    </row>
    <row r="103" spans="2:8" x14ac:dyDescent="0.25">
      <c r="B103" s="41">
        <v>8665271</v>
      </c>
      <c r="C103" s="36">
        <v>8665428</v>
      </c>
      <c r="D103" s="32" t="str">
        <f t="shared" si="2"/>
        <v>Genova</v>
      </c>
      <c r="E103" t="s">
        <v>131</v>
      </c>
      <c r="F103" s="33">
        <f t="shared" si="3"/>
        <v>158</v>
      </c>
      <c r="G103" s="34" t="s">
        <v>124</v>
      </c>
      <c r="H103" s="40" t="s">
        <v>151</v>
      </c>
    </row>
    <row r="104" spans="2:8" x14ac:dyDescent="0.25">
      <c r="B104" s="41">
        <v>8665638</v>
      </c>
      <c r="C104" s="36">
        <v>8665640</v>
      </c>
      <c r="D104" s="32" t="str">
        <f t="shared" si="2"/>
        <v>Chile</v>
      </c>
      <c r="E104" t="s">
        <v>148</v>
      </c>
      <c r="F104" s="33">
        <f t="shared" si="3"/>
        <v>3</v>
      </c>
      <c r="G104" s="34" t="s">
        <v>124</v>
      </c>
      <c r="H104" s="40"/>
    </row>
    <row r="105" spans="2:8" x14ac:dyDescent="0.25">
      <c r="B105" s="41">
        <v>8665701</v>
      </c>
      <c r="C105" s="36">
        <v>8665704</v>
      </c>
      <c r="D105" s="32" t="str">
        <f t="shared" si="2"/>
        <v>Chile</v>
      </c>
      <c r="E105" t="s">
        <v>148</v>
      </c>
      <c r="F105" s="33">
        <f t="shared" si="3"/>
        <v>4</v>
      </c>
      <c r="G105" s="34" t="s">
        <v>124</v>
      </c>
      <c r="H105" s="40"/>
    </row>
    <row r="106" spans="2:8" x14ac:dyDescent="0.25">
      <c r="B106" s="41">
        <v>8733364</v>
      </c>
      <c r="C106" s="36">
        <v>8733364</v>
      </c>
      <c r="D106" s="32" t="str">
        <f t="shared" si="2"/>
        <v>Boston</v>
      </c>
      <c r="E106" t="s">
        <v>108</v>
      </c>
      <c r="F106" s="33">
        <f t="shared" si="3"/>
        <v>1</v>
      </c>
      <c r="G106" s="34" t="s">
        <v>124</v>
      </c>
      <c r="H106" s="40" t="s">
        <v>152</v>
      </c>
    </row>
    <row r="107" spans="2:8" x14ac:dyDescent="0.25">
      <c r="B107" s="41">
        <v>8734357</v>
      </c>
      <c r="C107" s="36">
        <v>8734431</v>
      </c>
      <c r="D107" s="32" t="str">
        <f t="shared" si="2"/>
        <v>Genova</v>
      </c>
      <c r="E107" t="s">
        <v>131</v>
      </c>
      <c r="F107" s="33">
        <f t="shared" si="3"/>
        <v>75</v>
      </c>
      <c r="G107" s="34" t="s">
        <v>124</v>
      </c>
      <c r="H107" s="40"/>
    </row>
    <row r="108" spans="2:8" x14ac:dyDescent="0.25">
      <c r="B108" s="41">
        <v>8739594</v>
      </c>
      <c r="C108" s="36">
        <v>8740261</v>
      </c>
      <c r="D108" s="32" t="str">
        <f t="shared" si="2"/>
        <v>Miami</v>
      </c>
      <c r="E108" t="s">
        <v>96</v>
      </c>
      <c r="F108" s="33">
        <f t="shared" si="3"/>
        <v>668</v>
      </c>
      <c r="G108" s="34" t="s">
        <v>124</v>
      </c>
      <c r="H108" s="40"/>
    </row>
    <row r="109" spans="2:8" x14ac:dyDescent="0.25">
      <c r="B109" s="41">
        <v>8773231</v>
      </c>
      <c r="C109" s="36">
        <v>8773329</v>
      </c>
      <c r="D109" s="32" t="str">
        <f t="shared" si="2"/>
        <v>Hamburgo</v>
      </c>
      <c r="E109" t="s">
        <v>140</v>
      </c>
      <c r="F109" s="33">
        <f t="shared" si="3"/>
        <v>99</v>
      </c>
      <c r="G109" s="34" t="s">
        <v>124</v>
      </c>
      <c r="H109" s="40"/>
    </row>
    <row r="110" spans="2:8" x14ac:dyDescent="0.25">
      <c r="B110" s="41">
        <v>8779459</v>
      </c>
      <c r="C110" s="36">
        <v>8780011</v>
      </c>
      <c r="D110" s="32" t="str">
        <f t="shared" si="2"/>
        <v>Madrid</v>
      </c>
      <c r="E110" t="s">
        <v>120</v>
      </c>
      <c r="F110" s="33">
        <f t="shared" si="3"/>
        <v>553</v>
      </c>
      <c r="G110" s="34" t="s">
        <v>124</v>
      </c>
      <c r="H110" s="40" t="s">
        <v>153</v>
      </c>
    </row>
    <row r="111" spans="2:8" x14ac:dyDescent="0.25">
      <c r="B111" s="41">
        <v>8780012</v>
      </c>
      <c r="C111" s="36">
        <v>8780365</v>
      </c>
      <c r="D111" s="32" t="str">
        <f t="shared" si="2"/>
        <v>Miami</v>
      </c>
      <c r="E111" t="s">
        <v>96</v>
      </c>
      <c r="F111" s="33">
        <f t="shared" si="3"/>
        <v>354</v>
      </c>
      <c r="G111" s="34" t="s">
        <v>124</v>
      </c>
      <c r="H111" s="40"/>
    </row>
    <row r="112" spans="2:8" x14ac:dyDescent="0.25">
      <c r="B112" s="41">
        <v>8784781</v>
      </c>
      <c r="C112" s="36">
        <v>8784781</v>
      </c>
      <c r="D112" s="32" t="str">
        <f t="shared" si="2"/>
        <v>Nueva York</v>
      </c>
      <c r="E112" t="s">
        <v>93</v>
      </c>
      <c r="F112" s="33">
        <f t="shared" si="3"/>
        <v>1</v>
      </c>
      <c r="G112" s="34" t="s">
        <v>124</v>
      </c>
      <c r="H112" s="40"/>
    </row>
    <row r="113" spans="2:8" x14ac:dyDescent="0.25">
      <c r="B113" s="41">
        <v>8807339</v>
      </c>
      <c r="C113" s="36">
        <v>8807340</v>
      </c>
      <c r="D113" s="32" t="str">
        <f t="shared" si="2"/>
        <v>Filadelfia (Pensilvania)</v>
      </c>
      <c r="E113" s="42" t="s">
        <v>127</v>
      </c>
      <c r="F113" s="33">
        <f t="shared" si="3"/>
        <v>2</v>
      </c>
      <c r="G113" s="34" t="s">
        <v>124</v>
      </c>
      <c r="H113" s="40"/>
    </row>
    <row r="114" spans="2:8" x14ac:dyDescent="0.25">
      <c r="B114" s="41">
        <v>8807591</v>
      </c>
      <c r="C114" s="36">
        <v>8808539</v>
      </c>
      <c r="D114" s="32" t="str">
        <f t="shared" si="2"/>
        <v>Filadelfia (Pensilvania)</v>
      </c>
      <c r="E114" s="42" t="s">
        <v>127</v>
      </c>
      <c r="F114" s="33">
        <f t="shared" si="3"/>
        <v>949</v>
      </c>
      <c r="G114" s="34" t="s">
        <v>124</v>
      </c>
      <c r="H114" s="40"/>
    </row>
    <row r="115" spans="2:8" x14ac:dyDescent="0.25">
      <c r="B115" s="41">
        <v>8808540</v>
      </c>
      <c r="C115" s="36">
        <v>8808850</v>
      </c>
      <c r="D115" s="32" t="str">
        <f t="shared" si="2"/>
        <v>Miami</v>
      </c>
      <c r="E115" t="s">
        <v>96</v>
      </c>
      <c r="F115" s="33">
        <f t="shared" si="3"/>
        <v>311</v>
      </c>
      <c r="G115" s="34" t="s">
        <v>124</v>
      </c>
      <c r="H115" s="40"/>
    </row>
    <row r="116" spans="2:8" x14ac:dyDescent="0.25">
      <c r="B116" s="41">
        <v>8815848</v>
      </c>
      <c r="C116" s="36">
        <v>8816207</v>
      </c>
      <c r="D116" s="32" t="str">
        <f t="shared" si="2"/>
        <v>Puerto Rico</v>
      </c>
      <c r="E116" t="s">
        <v>102</v>
      </c>
      <c r="F116" s="33">
        <f t="shared" si="3"/>
        <v>360</v>
      </c>
      <c r="G116" s="34" t="s">
        <v>124</v>
      </c>
      <c r="H116" s="40" t="s">
        <v>126</v>
      </c>
    </row>
    <row r="117" spans="2:8" x14ac:dyDescent="0.25">
      <c r="B117" s="41">
        <v>8816969</v>
      </c>
      <c r="C117" s="36">
        <v>8817092</v>
      </c>
      <c r="D117" s="32" t="str">
        <f t="shared" si="2"/>
        <v>Barcelona</v>
      </c>
      <c r="E117" t="s">
        <v>122</v>
      </c>
      <c r="F117" s="39">
        <f t="shared" si="3"/>
        <v>124</v>
      </c>
      <c r="G117" s="34" t="s">
        <v>124</v>
      </c>
      <c r="H117" s="40" t="s">
        <v>154</v>
      </c>
    </row>
    <row r="118" spans="2:8" x14ac:dyDescent="0.25">
      <c r="B118" s="41">
        <v>8817093</v>
      </c>
      <c r="C118" s="36">
        <v>8817244</v>
      </c>
      <c r="D118" s="32" t="str">
        <f t="shared" si="2"/>
        <v>Genova</v>
      </c>
      <c r="E118" t="s">
        <v>131</v>
      </c>
      <c r="F118" s="33">
        <f t="shared" si="3"/>
        <v>152</v>
      </c>
      <c r="G118" s="34" t="s">
        <v>124</v>
      </c>
      <c r="H118" s="40"/>
    </row>
    <row r="119" spans="2:8" x14ac:dyDescent="0.25">
      <c r="B119" s="41">
        <v>8827969</v>
      </c>
      <c r="C119" s="36">
        <v>8829080</v>
      </c>
      <c r="D119" s="32" t="str">
        <f t="shared" si="2"/>
        <v>Orlando</v>
      </c>
      <c r="E119" t="s">
        <v>100</v>
      </c>
      <c r="F119" s="33">
        <f t="shared" si="3"/>
        <v>1112</v>
      </c>
      <c r="G119" s="34" t="s">
        <v>124</v>
      </c>
      <c r="H119" s="40"/>
    </row>
    <row r="120" spans="2:8" x14ac:dyDescent="0.25">
      <c r="B120" s="41">
        <v>8834401</v>
      </c>
      <c r="C120" s="36">
        <v>8837360</v>
      </c>
      <c r="D120" s="32" t="str">
        <f t="shared" si="2"/>
        <v>Nueva York</v>
      </c>
      <c r="E120" t="s">
        <v>93</v>
      </c>
      <c r="F120" s="33">
        <f t="shared" si="3"/>
        <v>2960</v>
      </c>
      <c r="G120" s="34" t="s">
        <v>124</v>
      </c>
      <c r="H120" s="40"/>
    </row>
    <row r="121" spans="2:8" x14ac:dyDescent="0.25">
      <c r="B121" s="41">
        <v>8837976</v>
      </c>
      <c r="C121" s="36">
        <v>8838146</v>
      </c>
      <c r="D121" s="32" t="str">
        <f t="shared" si="2"/>
        <v>Milan</v>
      </c>
      <c r="E121" t="s">
        <v>135</v>
      </c>
      <c r="F121" s="33">
        <f t="shared" si="3"/>
        <v>171</v>
      </c>
      <c r="G121" s="34" t="s">
        <v>124</v>
      </c>
      <c r="H121" s="40" t="s">
        <v>155</v>
      </c>
    </row>
    <row r="122" spans="2:8" x14ac:dyDescent="0.25">
      <c r="B122" s="41">
        <v>8842321</v>
      </c>
      <c r="C122" s="36">
        <v>8842340</v>
      </c>
      <c r="D122" s="32" t="str">
        <f t="shared" si="2"/>
        <v>Boston</v>
      </c>
      <c r="E122" t="s">
        <v>108</v>
      </c>
      <c r="F122" s="33">
        <f t="shared" si="3"/>
        <v>20</v>
      </c>
      <c r="G122" s="34" t="s">
        <v>124</v>
      </c>
      <c r="H122" s="40"/>
    </row>
    <row r="123" spans="2:8" x14ac:dyDescent="0.25">
      <c r="B123" s="41">
        <v>8842361</v>
      </c>
      <c r="C123" s="36">
        <v>8843195</v>
      </c>
      <c r="D123" s="32" t="str">
        <f t="shared" si="2"/>
        <v>Boston</v>
      </c>
      <c r="E123" t="s">
        <v>108</v>
      </c>
      <c r="F123" s="33">
        <f t="shared" si="3"/>
        <v>835</v>
      </c>
      <c r="G123" s="34" t="s">
        <v>124</v>
      </c>
      <c r="H123" s="40"/>
    </row>
    <row r="124" spans="2:8" x14ac:dyDescent="0.25">
      <c r="B124" s="41">
        <v>8843368</v>
      </c>
      <c r="C124" s="36">
        <v>8843439</v>
      </c>
      <c r="D124" s="32" t="str">
        <f t="shared" si="2"/>
        <v>Panama</v>
      </c>
      <c r="E124" t="s">
        <v>136</v>
      </c>
      <c r="F124" s="33">
        <f t="shared" si="3"/>
        <v>72</v>
      </c>
      <c r="G124" s="34" t="s">
        <v>124</v>
      </c>
      <c r="H124" s="40"/>
    </row>
    <row r="125" spans="2:8" x14ac:dyDescent="0.25">
      <c r="B125" s="41">
        <v>8858171</v>
      </c>
      <c r="C125" s="36">
        <v>8858654</v>
      </c>
      <c r="D125" s="32" t="str">
        <f t="shared" si="2"/>
        <v>Puerto Rico</v>
      </c>
      <c r="E125" t="s">
        <v>102</v>
      </c>
      <c r="F125" s="33">
        <f t="shared" si="3"/>
        <v>484</v>
      </c>
      <c r="G125" s="34" t="s">
        <v>124</v>
      </c>
      <c r="H125" s="40"/>
    </row>
    <row r="126" spans="2:8" x14ac:dyDescent="0.25">
      <c r="B126" s="41">
        <v>8859020</v>
      </c>
      <c r="C126" s="36">
        <v>8859307</v>
      </c>
      <c r="D126" s="32" t="str">
        <f t="shared" si="2"/>
        <v>Miami</v>
      </c>
      <c r="E126" t="s">
        <v>96</v>
      </c>
      <c r="F126" s="33">
        <f t="shared" si="3"/>
        <v>288</v>
      </c>
      <c r="G126" s="34" t="s">
        <v>124</v>
      </c>
      <c r="H126" s="40"/>
    </row>
    <row r="127" spans="2:8" x14ac:dyDescent="0.25">
      <c r="B127" s="41">
        <v>8859730</v>
      </c>
      <c r="C127" s="36">
        <v>8859758</v>
      </c>
      <c r="D127" s="32" t="str">
        <f t="shared" si="2"/>
        <v>Houston</v>
      </c>
      <c r="E127" s="42" t="s">
        <v>143</v>
      </c>
      <c r="F127" s="33">
        <f t="shared" si="3"/>
        <v>29</v>
      </c>
      <c r="G127" s="34" t="s">
        <v>124</v>
      </c>
      <c r="H127" s="40"/>
    </row>
    <row r="128" spans="2:8" x14ac:dyDescent="0.25">
      <c r="B128" s="41">
        <v>8884121</v>
      </c>
      <c r="C128" s="36">
        <v>8884419</v>
      </c>
      <c r="D128" s="32" t="str">
        <f t="shared" si="2"/>
        <v>Milan</v>
      </c>
      <c r="E128" t="s">
        <v>135</v>
      </c>
      <c r="F128" s="33">
        <f t="shared" si="3"/>
        <v>299</v>
      </c>
      <c r="G128" s="34" t="s">
        <v>124</v>
      </c>
      <c r="H128" s="40"/>
    </row>
    <row r="129" spans="2:8" x14ac:dyDescent="0.25">
      <c r="B129" s="41">
        <v>8884420</v>
      </c>
      <c r="C129" s="36">
        <v>8884520</v>
      </c>
      <c r="D129" s="32" t="str">
        <f t="shared" si="2"/>
        <v>Genova</v>
      </c>
      <c r="E129" t="s">
        <v>131</v>
      </c>
      <c r="F129" s="33">
        <f t="shared" si="3"/>
        <v>101</v>
      </c>
      <c r="G129" s="34" t="s">
        <v>124</v>
      </c>
      <c r="H129" s="40"/>
    </row>
    <row r="130" spans="2:8" x14ac:dyDescent="0.25">
      <c r="B130" s="41">
        <v>8894441</v>
      </c>
      <c r="C130" s="36">
        <v>8894723</v>
      </c>
      <c r="D130" s="32" t="str">
        <f t="shared" si="2"/>
        <v>Barcelona</v>
      </c>
      <c r="E130" t="s">
        <v>122</v>
      </c>
      <c r="F130" s="39">
        <f t="shared" si="3"/>
        <v>283</v>
      </c>
      <c r="G130" s="34" t="s">
        <v>124</v>
      </c>
      <c r="H130" s="40"/>
    </row>
    <row r="131" spans="2:8" x14ac:dyDescent="0.25">
      <c r="B131" s="41">
        <v>8894724</v>
      </c>
      <c r="C131" s="36">
        <v>8894876</v>
      </c>
      <c r="D131" s="32" t="str">
        <f t="shared" si="2"/>
        <v>Panama</v>
      </c>
      <c r="E131" t="s">
        <v>136</v>
      </c>
      <c r="F131" s="33">
        <f t="shared" si="3"/>
        <v>153</v>
      </c>
      <c r="G131" s="34" t="s">
        <v>124</v>
      </c>
      <c r="H131" s="40"/>
    </row>
    <row r="132" spans="2:8" x14ac:dyDescent="0.25">
      <c r="B132" s="41">
        <v>8903481</v>
      </c>
      <c r="C132" s="36">
        <v>8903576</v>
      </c>
      <c r="D132" s="32" t="str">
        <f t="shared" si="2"/>
        <v>Hamburgo</v>
      </c>
      <c r="E132" t="s">
        <v>140</v>
      </c>
      <c r="F132" s="33">
        <f t="shared" si="3"/>
        <v>96</v>
      </c>
      <c r="G132" s="34" t="s">
        <v>124</v>
      </c>
      <c r="H132" s="40"/>
    </row>
    <row r="133" spans="2:8" x14ac:dyDescent="0.25">
      <c r="B133" s="41">
        <v>8906111</v>
      </c>
      <c r="C133" s="36">
        <v>8906858</v>
      </c>
      <c r="D133" s="32" t="str">
        <f t="shared" si="2"/>
        <v>New Jersey</v>
      </c>
      <c r="E133" t="s">
        <v>130</v>
      </c>
      <c r="F133" s="33">
        <f t="shared" si="3"/>
        <v>748</v>
      </c>
      <c r="G133" s="34" t="s">
        <v>124</v>
      </c>
      <c r="H133" s="40"/>
    </row>
    <row r="134" spans="2:8" x14ac:dyDescent="0.25">
      <c r="B134" s="41">
        <v>8915685</v>
      </c>
      <c r="C134" s="36">
        <v>8916192</v>
      </c>
      <c r="D134" s="32" t="str">
        <f t="shared" si="2"/>
        <v>Puerto Rico</v>
      </c>
      <c r="E134" t="s">
        <v>102</v>
      </c>
      <c r="F134" s="33">
        <f t="shared" si="3"/>
        <v>508</v>
      </c>
      <c r="G134" s="34" t="s">
        <v>124</v>
      </c>
      <c r="H134" s="40"/>
    </row>
    <row r="135" spans="2:8" x14ac:dyDescent="0.25">
      <c r="B135" s="41">
        <v>8916193</v>
      </c>
      <c r="C135" s="36">
        <v>8916521</v>
      </c>
      <c r="D135" s="32" t="str">
        <f t="shared" si="2"/>
        <v>Barcelona</v>
      </c>
      <c r="E135" t="s">
        <v>122</v>
      </c>
      <c r="F135" s="39">
        <f t="shared" si="3"/>
        <v>329</v>
      </c>
      <c r="G135" s="34" t="s">
        <v>124</v>
      </c>
      <c r="H135" s="40"/>
    </row>
    <row r="136" spans="2:8" x14ac:dyDescent="0.25">
      <c r="B136" s="41">
        <v>8940971</v>
      </c>
      <c r="C136" s="36">
        <v>8940971</v>
      </c>
      <c r="D136" s="32" t="str">
        <f t="shared" si="2"/>
        <v>Roma</v>
      </c>
      <c r="E136" t="s">
        <v>142</v>
      </c>
      <c r="F136" s="33">
        <f t="shared" si="3"/>
        <v>1</v>
      </c>
      <c r="G136" s="34" t="s">
        <v>124</v>
      </c>
      <c r="H136" s="40" t="s">
        <v>156</v>
      </c>
    </row>
    <row r="137" spans="2:8" x14ac:dyDescent="0.25">
      <c r="B137" s="41">
        <v>8941314</v>
      </c>
      <c r="C137" s="36">
        <v>8941337</v>
      </c>
      <c r="D137" s="32" t="str">
        <f t="shared" ref="D137:D148" si="4">+E137</f>
        <v>Paris</v>
      </c>
      <c r="E137" t="s">
        <v>144</v>
      </c>
      <c r="F137" s="33">
        <f t="shared" si="3"/>
        <v>24</v>
      </c>
      <c r="G137" s="34" t="s">
        <v>124</v>
      </c>
      <c r="H137" s="40"/>
    </row>
    <row r="138" spans="2:8" x14ac:dyDescent="0.25">
      <c r="B138" s="41">
        <v>8941397</v>
      </c>
      <c r="C138" s="36">
        <v>8941452</v>
      </c>
      <c r="D138" s="32" t="str">
        <f t="shared" si="4"/>
        <v>Houston</v>
      </c>
      <c r="E138" s="42" t="s">
        <v>143</v>
      </c>
      <c r="F138" s="33">
        <f t="shared" si="3"/>
        <v>56</v>
      </c>
      <c r="G138" s="34" t="s">
        <v>124</v>
      </c>
      <c r="H138" s="40"/>
    </row>
    <row r="139" spans="2:8" x14ac:dyDescent="0.25">
      <c r="B139" s="41">
        <v>8955419</v>
      </c>
      <c r="C139" s="36">
        <v>8955420</v>
      </c>
      <c r="D139" s="32" t="str">
        <f t="shared" si="4"/>
        <v>Panama</v>
      </c>
      <c r="E139" t="s">
        <v>136</v>
      </c>
      <c r="F139" s="33">
        <f t="shared" si="3"/>
        <v>2</v>
      </c>
      <c r="G139" s="34" t="s">
        <v>124</v>
      </c>
      <c r="H139" s="40"/>
    </row>
    <row r="140" spans="2:8" x14ac:dyDescent="0.25">
      <c r="B140" s="41">
        <v>8955429</v>
      </c>
      <c r="C140" s="36">
        <v>8955569</v>
      </c>
      <c r="D140" s="32" t="str">
        <f t="shared" si="4"/>
        <v>Panama</v>
      </c>
      <c r="E140" t="s">
        <v>136</v>
      </c>
      <c r="F140" s="33">
        <f t="shared" si="3"/>
        <v>141</v>
      </c>
      <c r="G140" s="34" t="s">
        <v>124</v>
      </c>
      <c r="H140" s="40"/>
    </row>
    <row r="141" spans="2:8" x14ac:dyDescent="0.25">
      <c r="B141" s="41">
        <v>8955570</v>
      </c>
      <c r="C141" s="36">
        <v>8955699</v>
      </c>
      <c r="D141" s="32" t="str">
        <f t="shared" si="4"/>
        <v>Genova</v>
      </c>
      <c r="E141" t="s">
        <v>131</v>
      </c>
      <c r="F141" s="33">
        <f t="shared" si="3"/>
        <v>130</v>
      </c>
      <c r="G141" s="34" t="s">
        <v>124</v>
      </c>
      <c r="H141" s="40"/>
    </row>
    <row r="142" spans="2:8" x14ac:dyDescent="0.25">
      <c r="B142" s="41">
        <v>8955709</v>
      </c>
      <c r="C142" s="36">
        <v>8955785</v>
      </c>
      <c r="D142" s="32" t="str">
        <f t="shared" si="4"/>
        <v>Roma</v>
      </c>
      <c r="E142" t="s">
        <v>142</v>
      </c>
      <c r="F142" s="33">
        <f t="shared" si="3"/>
        <v>77</v>
      </c>
      <c r="G142" s="34" t="s">
        <v>124</v>
      </c>
      <c r="H142" s="40"/>
    </row>
    <row r="143" spans="2:8" x14ac:dyDescent="0.25">
      <c r="B143" s="41">
        <v>8957041</v>
      </c>
      <c r="C143" s="36">
        <v>8957168</v>
      </c>
      <c r="D143" s="32" t="str">
        <f t="shared" si="4"/>
        <v>Genova</v>
      </c>
      <c r="E143" t="s">
        <v>131</v>
      </c>
      <c r="F143" s="33">
        <f t="shared" si="3"/>
        <v>128</v>
      </c>
      <c r="G143" s="34" t="s">
        <v>124</v>
      </c>
      <c r="H143" s="40"/>
    </row>
    <row r="144" spans="2:8" x14ac:dyDescent="0.25">
      <c r="B144" s="41">
        <v>8957325</v>
      </c>
      <c r="C144" s="36">
        <v>8957420</v>
      </c>
      <c r="D144" s="32" t="str">
        <f t="shared" si="4"/>
        <v>New Orleans</v>
      </c>
      <c r="E144" t="s">
        <v>139</v>
      </c>
      <c r="F144" s="33">
        <f t="shared" si="3"/>
        <v>96</v>
      </c>
      <c r="G144" s="34" t="s">
        <v>124</v>
      </c>
      <c r="H144" s="40"/>
    </row>
    <row r="145" spans="2:8" x14ac:dyDescent="0.25">
      <c r="B145" s="41">
        <v>8957521</v>
      </c>
      <c r="C145" s="36">
        <v>8957574</v>
      </c>
      <c r="D145" s="32" t="str">
        <f t="shared" si="4"/>
        <v>Houston</v>
      </c>
      <c r="E145" s="42" t="s">
        <v>143</v>
      </c>
      <c r="F145" s="33">
        <f t="shared" si="3"/>
        <v>54</v>
      </c>
      <c r="G145" s="34" t="s">
        <v>124</v>
      </c>
      <c r="H145" s="40"/>
    </row>
    <row r="146" spans="2:8" x14ac:dyDescent="0.25">
      <c r="B146" s="41">
        <v>8973521</v>
      </c>
      <c r="C146" s="36">
        <v>8974391</v>
      </c>
      <c r="D146" s="32" t="str">
        <f t="shared" si="4"/>
        <v>Boston</v>
      </c>
      <c r="E146" t="s">
        <v>108</v>
      </c>
      <c r="F146" s="33">
        <f t="shared" si="3"/>
        <v>871</v>
      </c>
      <c r="G146" s="34" t="s">
        <v>124</v>
      </c>
      <c r="H146" s="40" t="s">
        <v>157</v>
      </c>
    </row>
    <row r="147" spans="2:8" x14ac:dyDescent="0.25">
      <c r="B147" s="41">
        <v>8974392</v>
      </c>
      <c r="C147" s="36">
        <v>8974974</v>
      </c>
      <c r="D147" s="32" t="str">
        <f t="shared" si="4"/>
        <v>Puerto Rico</v>
      </c>
      <c r="E147" t="s">
        <v>102</v>
      </c>
      <c r="F147" s="33">
        <f t="shared" si="3"/>
        <v>583</v>
      </c>
      <c r="G147" s="34" t="s">
        <v>124</v>
      </c>
      <c r="H147" s="40" t="s">
        <v>157</v>
      </c>
    </row>
    <row r="148" spans="2:8" x14ac:dyDescent="0.25">
      <c r="B148" s="41">
        <v>8974975</v>
      </c>
      <c r="C148" s="36">
        <v>8975380</v>
      </c>
      <c r="D148" s="32" t="str">
        <f t="shared" si="4"/>
        <v>Barcelona</v>
      </c>
      <c r="E148" t="s">
        <v>122</v>
      </c>
      <c r="F148" s="39">
        <f t="shared" si="3"/>
        <v>406</v>
      </c>
      <c r="G148" s="34" t="s">
        <v>124</v>
      </c>
      <c r="H148" s="40" t="s">
        <v>157</v>
      </c>
    </row>
    <row r="149" spans="2:8" x14ac:dyDescent="0.25">
      <c r="B149" s="41">
        <v>8979141</v>
      </c>
      <c r="C149" s="36">
        <v>8979141</v>
      </c>
      <c r="D149" t="s">
        <v>112</v>
      </c>
      <c r="F149" s="33">
        <f t="shared" si="3"/>
        <v>1</v>
      </c>
      <c r="G149" s="34" t="s">
        <v>124</v>
      </c>
      <c r="H149" s="40"/>
    </row>
    <row r="150" spans="2:8" x14ac:dyDescent="0.25">
      <c r="B150" s="41">
        <v>8983761</v>
      </c>
      <c r="C150" s="36">
        <v>8984358</v>
      </c>
      <c r="D150" s="32" t="str">
        <f t="shared" ref="D150:D156" si="5">+E150</f>
        <v>Madrid</v>
      </c>
      <c r="E150" t="s">
        <v>120</v>
      </c>
      <c r="F150" s="33">
        <f t="shared" si="3"/>
        <v>598</v>
      </c>
      <c r="G150" s="34" t="s">
        <v>124</v>
      </c>
      <c r="H150" s="40" t="s">
        <v>157</v>
      </c>
    </row>
    <row r="151" spans="2:8" x14ac:dyDescent="0.25">
      <c r="B151" s="41">
        <v>8984359</v>
      </c>
      <c r="C151" s="36">
        <v>8984427</v>
      </c>
      <c r="D151" s="32" t="str">
        <f t="shared" si="5"/>
        <v>Paris</v>
      </c>
      <c r="E151" t="s">
        <v>144</v>
      </c>
      <c r="F151" s="33">
        <f t="shared" si="3"/>
        <v>69</v>
      </c>
      <c r="G151" s="34" t="s">
        <v>124</v>
      </c>
      <c r="H151" s="40" t="s">
        <v>157</v>
      </c>
    </row>
    <row r="152" spans="2:8" x14ac:dyDescent="0.25">
      <c r="B152" s="41">
        <v>8984428</v>
      </c>
      <c r="C152" s="36">
        <v>8984531</v>
      </c>
      <c r="D152" s="32" t="str">
        <f t="shared" si="5"/>
        <v>Roma</v>
      </c>
      <c r="E152" t="s">
        <v>142</v>
      </c>
      <c r="F152" s="33">
        <f t="shared" si="3"/>
        <v>104</v>
      </c>
      <c r="G152" s="34" t="s">
        <v>124</v>
      </c>
      <c r="H152" s="40" t="s">
        <v>157</v>
      </c>
    </row>
    <row r="153" spans="2:8" x14ac:dyDescent="0.25">
      <c r="B153" s="41">
        <v>8985641</v>
      </c>
      <c r="C153" s="36">
        <v>8988407</v>
      </c>
      <c r="D153" s="32" t="str">
        <f t="shared" si="5"/>
        <v>Nueva York</v>
      </c>
      <c r="E153" t="s">
        <v>93</v>
      </c>
      <c r="F153" s="33">
        <f t="shared" ref="F153:F180" si="6">+C153-B153+1</f>
        <v>2767</v>
      </c>
      <c r="G153" s="34" t="s">
        <v>124</v>
      </c>
      <c r="H153" s="40" t="s">
        <v>157</v>
      </c>
    </row>
    <row r="154" spans="2:8" x14ac:dyDescent="0.25">
      <c r="B154" s="41">
        <v>9003041</v>
      </c>
      <c r="C154" s="36">
        <v>9004269</v>
      </c>
      <c r="D154" s="32" t="str">
        <f t="shared" si="5"/>
        <v>Orlando</v>
      </c>
      <c r="E154" t="s">
        <v>100</v>
      </c>
      <c r="F154" s="33">
        <f t="shared" si="6"/>
        <v>1229</v>
      </c>
      <c r="G154" s="34" t="s">
        <v>124</v>
      </c>
      <c r="H154" s="40" t="s">
        <v>157</v>
      </c>
    </row>
    <row r="155" spans="2:8" x14ac:dyDescent="0.25">
      <c r="B155" s="41">
        <v>9004422</v>
      </c>
      <c r="C155" s="36">
        <v>9004536</v>
      </c>
      <c r="D155" s="32" t="str">
        <f t="shared" si="5"/>
        <v>New Orleans</v>
      </c>
      <c r="E155" t="s">
        <v>139</v>
      </c>
      <c r="F155" s="33">
        <f t="shared" si="6"/>
        <v>115</v>
      </c>
      <c r="G155" s="34" t="s">
        <v>124</v>
      </c>
      <c r="H155" s="40"/>
    </row>
    <row r="156" spans="2:8" x14ac:dyDescent="0.25">
      <c r="B156" s="41">
        <v>9016495</v>
      </c>
      <c r="C156" s="36">
        <v>9016899</v>
      </c>
      <c r="D156" s="32" t="str">
        <f t="shared" si="5"/>
        <v>Puerto Rico</v>
      </c>
      <c r="E156" t="s">
        <v>102</v>
      </c>
      <c r="F156" s="33">
        <f t="shared" si="6"/>
        <v>405</v>
      </c>
      <c r="G156" s="34" t="s">
        <v>124</v>
      </c>
      <c r="H156" s="40"/>
    </row>
    <row r="157" spans="2:8" x14ac:dyDescent="0.25">
      <c r="B157" s="41">
        <v>9021804</v>
      </c>
      <c r="C157" s="36">
        <v>9022160</v>
      </c>
      <c r="D157" t="s">
        <v>137</v>
      </c>
      <c r="F157" s="33">
        <f t="shared" si="6"/>
        <v>357</v>
      </c>
      <c r="G157" s="34" t="s">
        <v>124</v>
      </c>
      <c r="H157" s="40" t="s">
        <v>158</v>
      </c>
    </row>
    <row r="158" spans="2:8" x14ac:dyDescent="0.25">
      <c r="B158" s="41">
        <v>9022245</v>
      </c>
      <c r="C158" s="36">
        <v>9022260</v>
      </c>
      <c r="D158" s="32" t="str">
        <f>+E158</f>
        <v>Exterior</v>
      </c>
      <c r="E158" t="s">
        <v>147</v>
      </c>
      <c r="F158" s="33">
        <f t="shared" si="6"/>
        <v>16</v>
      </c>
      <c r="G158" s="34" t="s">
        <v>124</v>
      </c>
      <c r="H158" s="40"/>
    </row>
    <row r="159" spans="2:8" x14ac:dyDescent="0.25">
      <c r="B159" s="41">
        <v>9027868</v>
      </c>
      <c r="C159" s="36">
        <v>9028720</v>
      </c>
      <c r="D159" t="s">
        <v>128</v>
      </c>
      <c r="F159" s="33">
        <f t="shared" si="6"/>
        <v>853</v>
      </c>
      <c r="G159" s="34" t="s">
        <v>124</v>
      </c>
      <c r="H159" s="40" t="s">
        <v>159</v>
      </c>
    </row>
    <row r="160" spans="2:8" x14ac:dyDescent="0.25">
      <c r="B160" s="41">
        <v>9029257</v>
      </c>
      <c r="C160" s="36">
        <v>9029920</v>
      </c>
      <c r="D160" t="s">
        <v>132</v>
      </c>
      <c r="F160" s="33">
        <f t="shared" si="6"/>
        <v>664</v>
      </c>
      <c r="G160" s="34" t="s">
        <v>124</v>
      </c>
      <c r="H160" s="40" t="s">
        <v>151</v>
      </c>
    </row>
    <row r="161" spans="2:8" x14ac:dyDescent="0.25">
      <c r="B161" s="41">
        <v>9037041</v>
      </c>
      <c r="C161" s="36">
        <v>9037640</v>
      </c>
      <c r="D161" t="s">
        <v>133</v>
      </c>
      <c r="F161" s="33">
        <f t="shared" si="6"/>
        <v>600</v>
      </c>
      <c r="G161" s="34" t="s">
        <v>124</v>
      </c>
      <c r="H161" s="40" t="s">
        <v>156</v>
      </c>
    </row>
    <row r="162" spans="2:8" x14ac:dyDescent="0.25">
      <c r="B162" s="41">
        <v>9038700</v>
      </c>
      <c r="C162" s="36">
        <v>9039240</v>
      </c>
      <c r="D162" t="s">
        <v>134</v>
      </c>
      <c r="F162" s="33">
        <f t="shared" si="6"/>
        <v>541</v>
      </c>
      <c r="G162" s="34" t="s">
        <v>124</v>
      </c>
      <c r="H162" s="40" t="s">
        <v>160</v>
      </c>
    </row>
    <row r="163" spans="2:8" x14ac:dyDescent="0.25">
      <c r="B163" s="41">
        <v>9041395</v>
      </c>
      <c r="C163" s="36">
        <v>9042520</v>
      </c>
      <c r="D163" t="s">
        <v>125</v>
      </c>
      <c r="F163" s="33">
        <f t="shared" si="6"/>
        <v>1126</v>
      </c>
      <c r="G163" s="34" t="s">
        <v>124</v>
      </c>
      <c r="H163" s="40"/>
    </row>
    <row r="164" spans="2:8" x14ac:dyDescent="0.25">
      <c r="B164" s="41">
        <v>9043178</v>
      </c>
      <c r="C164" s="36">
        <v>9044520</v>
      </c>
      <c r="D164" t="s">
        <v>116</v>
      </c>
      <c r="F164" s="33">
        <f t="shared" si="6"/>
        <v>1343</v>
      </c>
      <c r="G164" s="34" t="s">
        <v>124</v>
      </c>
      <c r="H164" s="40" t="s">
        <v>161</v>
      </c>
    </row>
    <row r="165" spans="2:8" x14ac:dyDescent="0.25">
      <c r="B165" s="41">
        <v>9047453</v>
      </c>
      <c r="C165" s="36">
        <v>9047520</v>
      </c>
      <c r="D165" t="s">
        <v>110</v>
      </c>
      <c r="F165" s="33">
        <f t="shared" si="6"/>
        <v>68</v>
      </c>
      <c r="G165" s="34" t="s">
        <v>124</v>
      </c>
      <c r="H165" s="40"/>
    </row>
    <row r="166" spans="2:8" x14ac:dyDescent="0.25">
      <c r="B166" s="41">
        <v>9048682</v>
      </c>
      <c r="C166" s="36">
        <v>9049520</v>
      </c>
      <c r="D166" t="s">
        <v>129</v>
      </c>
      <c r="F166" s="33">
        <f t="shared" si="6"/>
        <v>839</v>
      </c>
      <c r="G166" s="34" t="s">
        <v>124</v>
      </c>
      <c r="H166" s="40" t="s">
        <v>162</v>
      </c>
    </row>
    <row r="167" spans="2:8" x14ac:dyDescent="0.25">
      <c r="B167" s="41">
        <v>9055229</v>
      </c>
      <c r="C167" s="36">
        <v>9056680</v>
      </c>
      <c r="D167" t="s">
        <v>112</v>
      </c>
      <c r="F167" s="33">
        <f t="shared" si="6"/>
        <v>1452</v>
      </c>
      <c r="G167" s="34" t="s">
        <v>124</v>
      </c>
      <c r="H167" s="40"/>
    </row>
    <row r="168" spans="2:8" x14ac:dyDescent="0.25">
      <c r="B168" s="41">
        <v>9059142</v>
      </c>
      <c r="C168" s="36">
        <v>9059200</v>
      </c>
      <c r="D168" s="43" t="s">
        <v>98</v>
      </c>
      <c r="F168" s="33">
        <f t="shared" si="6"/>
        <v>59</v>
      </c>
      <c r="G168" s="34" t="s">
        <v>124</v>
      </c>
      <c r="H168" s="40"/>
    </row>
    <row r="169" spans="2:8" x14ac:dyDescent="0.25">
      <c r="B169" s="41">
        <v>9059267</v>
      </c>
      <c r="C169" s="36">
        <v>9060600</v>
      </c>
      <c r="D169" t="s">
        <v>118</v>
      </c>
      <c r="F169" s="33">
        <f t="shared" si="6"/>
        <v>1334</v>
      </c>
      <c r="G169" s="34" t="s">
        <v>124</v>
      </c>
      <c r="H169" s="40" t="s">
        <v>158</v>
      </c>
    </row>
    <row r="170" spans="2:8" x14ac:dyDescent="0.25">
      <c r="B170" s="41">
        <v>9061391</v>
      </c>
      <c r="C170" s="36">
        <v>9063320</v>
      </c>
      <c r="D170" t="s">
        <v>104</v>
      </c>
      <c r="F170" s="33">
        <f t="shared" si="6"/>
        <v>1930</v>
      </c>
      <c r="G170" s="34" t="s">
        <v>124</v>
      </c>
      <c r="H170" s="40"/>
    </row>
    <row r="171" spans="2:8" x14ac:dyDescent="0.25">
      <c r="B171" s="41">
        <v>9063471</v>
      </c>
      <c r="C171" s="36">
        <v>9064920</v>
      </c>
      <c r="D171" t="s">
        <v>114</v>
      </c>
      <c r="F171" s="33">
        <f t="shared" si="6"/>
        <v>1450</v>
      </c>
      <c r="G171" s="34" t="s">
        <v>124</v>
      </c>
      <c r="H171" s="40" t="s">
        <v>160</v>
      </c>
    </row>
    <row r="172" spans="2:8" x14ac:dyDescent="0.25">
      <c r="B172" s="41">
        <v>9064994</v>
      </c>
      <c r="C172" s="36">
        <v>9066920</v>
      </c>
      <c r="D172" t="s">
        <v>106</v>
      </c>
      <c r="F172" s="33">
        <f t="shared" si="6"/>
        <v>1927</v>
      </c>
      <c r="G172" s="34" t="s">
        <v>124</v>
      </c>
      <c r="H172" s="40" t="s">
        <v>163</v>
      </c>
    </row>
    <row r="173" spans="2:8" x14ac:dyDescent="0.25">
      <c r="B173" s="41">
        <v>9066921</v>
      </c>
      <c r="C173" s="36">
        <v>9068520</v>
      </c>
      <c r="D173" t="s">
        <v>110</v>
      </c>
      <c r="F173" s="33">
        <f t="shared" si="6"/>
        <v>1600</v>
      </c>
      <c r="G173" s="34" t="s">
        <v>124</v>
      </c>
      <c r="H173" s="40"/>
    </row>
    <row r="174" spans="2:8" x14ac:dyDescent="0.25">
      <c r="B174" s="44">
        <v>9068662</v>
      </c>
      <c r="C174" s="45">
        <v>9071280</v>
      </c>
      <c r="D174" s="43" t="s">
        <v>98</v>
      </c>
      <c r="F174" s="33">
        <f t="shared" si="6"/>
        <v>2619</v>
      </c>
      <c r="G174" s="34" t="s">
        <v>124</v>
      </c>
      <c r="H174" s="40" t="s">
        <v>164</v>
      </c>
    </row>
    <row r="175" spans="2:8" x14ac:dyDescent="0.25">
      <c r="B175" s="41">
        <v>9071281</v>
      </c>
      <c r="C175" s="36">
        <v>9163000</v>
      </c>
      <c r="D175" t="s">
        <v>91</v>
      </c>
      <c r="F175" s="33">
        <f t="shared" si="6"/>
        <v>91720</v>
      </c>
      <c r="G175" s="34" t="s">
        <v>124</v>
      </c>
      <c r="H175" s="40"/>
    </row>
    <row r="176" spans="2:8" x14ac:dyDescent="0.25">
      <c r="B176" s="41">
        <v>9163001</v>
      </c>
      <c r="C176" s="36">
        <v>9395000</v>
      </c>
      <c r="D176" t="s">
        <v>89</v>
      </c>
      <c r="F176" s="33">
        <f t="shared" si="6"/>
        <v>232000</v>
      </c>
      <c r="G176" s="34" t="s">
        <v>124</v>
      </c>
      <c r="H176" s="40"/>
    </row>
    <row r="177" spans="2:8" x14ac:dyDescent="0.25">
      <c r="B177" s="41">
        <v>9395001</v>
      </c>
      <c r="C177" s="36">
        <v>9399944</v>
      </c>
      <c r="D177" t="s">
        <v>91</v>
      </c>
      <c r="F177" s="33">
        <f t="shared" si="6"/>
        <v>4944</v>
      </c>
      <c r="G177" s="34" t="s">
        <v>124</v>
      </c>
      <c r="H177" s="40"/>
    </row>
    <row r="178" spans="2:8" x14ac:dyDescent="0.25">
      <c r="B178" s="46" t="s">
        <v>165</v>
      </c>
      <c r="C178" s="47" t="s">
        <v>166</v>
      </c>
      <c r="D178" t="s">
        <v>91</v>
      </c>
      <c r="F178" s="33">
        <f t="shared" si="6"/>
        <v>3</v>
      </c>
      <c r="G178" s="34" t="s">
        <v>167</v>
      </c>
      <c r="H178" s="40"/>
    </row>
    <row r="179" spans="2:8" x14ac:dyDescent="0.25">
      <c r="B179" s="46" t="s">
        <v>168</v>
      </c>
      <c r="C179" s="47" t="s">
        <v>169</v>
      </c>
      <c r="D179" t="s">
        <v>91</v>
      </c>
      <c r="F179" s="33">
        <f t="shared" si="6"/>
        <v>9</v>
      </c>
      <c r="G179" s="34" t="s">
        <v>167</v>
      </c>
      <c r="H179" s="40"/>
    </row>
    <row r="180" spans="2:8" x14ac:dyDescent="0.25">
      <c r="B180" s="46" t="s">
        <v>170</v>
      </c>
      <c r="C180" s="47" t="s">
        <v>171</v>
      </c>
      <c r="D180" t="s">
        <v>91</v>
      </c>
      <c r="F180" s="33">
        <f t="shared" si="6"/>
        <v>60</v>
      </c>
      <c r="G180" s="34" t="s">
        <v>167</v>
      </c>
      <c r="H180" s="40"/>
    </row>
    <row r="181" spans="2:8" x14ac:dyDescent="0.25">
      <c r="B181" s="46" t="s">
        <v>172</v>
      </c>
      <c r="C181" s="47" t="s">
        <v>173</v>
      </c>
      <c r="D181" t="s">
        <v>91</v>
      </c>
      <c r="F181" s="33">
        <v>1900</v>
      </c>
      <c r="G181" s="34" t="s">
        <v>174</v>
      </c>
      <c r="H181" s="40"/>
    </row>
    <row r="182" spans="2:8" x14ac:dyDescent="0.25">
      <c r="B182" s="46" t="s">
        <v>175</v>
      </c>
      <c r="C182" s="47" t="s">
        <v>173</v>
      </c>
      <c r="D182" t="s">
        <v>91</v>
      </c>
      <c r="F182" s="33">
        <v>200</v>
      </c>
      <c r="G182" s="34" t="s">
        <v>176</v>
      </c>
      <c r="H182" s="40"/>
    </row>
    <row r="183" spans="2:8" x14ac:dyDescent="0.25">
      <c r="B183" s="48" t="s">
        <v>177</v>
      </c>
      <c r="C183" s="49" t="s">
        <v>178</v>
      </c>
      <c r="D183" s="10" t="s">
        <v>91</v>
      </c>
      <c r="E183" s="10"/>
      <c r="F183" s="50">
        <f>+C183-B183+1</f>
        <v>7000</v>
      </c>
      <c r="G183" s="51" t="s">
        <v>179</v>
      </c>
      <c r="H183" s="52"/>
    </row>
    <row r="184" spans="2:8" x14ac:dyDescent="0.25">
      <c r="F184" s="53"/>
    </row>
    <row r="185" spans="2:8" x14ac:dyDescent="0.25">
      <c r="F185" s="53"/>
    </row>
    <row r="186" spans="2:8" x14ac:dyDescent="0.25">
      <c r="F186" s="53"/>
    </row>
    <row r="187" spans="2:8" x14ac:dyDescent="0.25">
      <c r="F187" s="53"/>
    </row>
    <row r="188" spans="2:8" x14ac:dyDescent="0.25">
      <c r="F188" s="53"/>
    </row>
    <row r="189" spans="2:8" x14ac:dyDescent="0.25">
      <c r="F189" s="53"/>
    </row>
    <row r="190" spans="2:8" x14ac:dyDescent="0.25">
      <c r="F190" s="53"/>
    </row>
    <row r="191" spans="2:8" x14ac:dyDescent="0.25">
      <c r="F191" s="53"/>
    </row>
    <row r="192" spans="2:8" x14ac:dyDescent="0.25">
      <c r="F192" s="53"/>
    </row>
    <row r="193" spans="6:6" x14ac:dyDescent="0.25">
      <c r="F193" s="53"/>
    </row>
    <row r="194" spans="6:6" x14ac:dyDescent="0.25">
      <c r="F194" s="53"/>
    </row>
    <row r="195" spans="6:6" x14ac:dyDescent="0.25">
      <c r="F195" s="53"/>
    </row>
    <row r="196" spans="6:6" x14ac:dyDescent="0.25">
      <c r="F196" s="53"/>
    </row>
    <row r="197" spans="6:6" x14ac:dyDescent="0.25">
      <c r="F197" s="53"/>
    </row>
    <row r="198" spans="6:6" x14ac:dyDescent="0.25">
      <c r="F198" s="53"/>
    </row>
    <row r="199" spans="6:6" x14ac:dyDescent="0.25">
      <c r="F199" s="53"/>
    </row>
    <row r="200" spans="6:6" x14ac:dyDescent="0.25">
      <c r="F200" s="53"/>
    </row>
    <row r="201" spans="6:6" x14ac:dyDescent="0.25">
      <c r="F201" s="53"/>
    </row>
    <row r="202" spans="6:6" x14ac:dyDescent="0.25">
      <c r="F202" s="53"/>
    </row>
    <row r="203" spans="6:6" x14ac:dyDescent="0.25">
      <c r="F203" s="53"/>
    </row>
    <row r="204" spans="6:6" x14ac:dyDescent="0.25">
      <c r="F204" s="53"/>
    </row>
    <row r="205" spans="6:6" x14ac:dyDescent="0.25">
      <c r="F205" s="53"/>
    </row>
    <row r="206" spans="6:6" x14ac:dyDescent="0.25">
      <c r="F206" s="53"/>
    </row>
    <row r="207" spans="6:6" x14ac:dyDescent="0.25">
      <c r="F207" s="53"/>
    </row>
    <row r="208" spans="6:6" x14ac:dyDescent="0.25">
      <c r="F208" s="53"/>
    </row>
    <row r="209" spans="6:6" x14ac:dyDescent="0.25">
      <c r="F209" s="53"/>
    </row>
    <row r="210" spans="6:6" x14ac:dyDescent="0.25">
      <c r="F210" s="53"/>
    </row>
    <row r="211" spans="6:6" x14ac:dyDescent="0.25">
      <c r="F211" s="53"/>
    </row>
    <row r="212" spans="6:6" x14ac:dyDescent="0.25">
      <c r="F212" s="53"/>
    </row>
    <row r="213" spans="6:6" x14ac:dyDescent="0.25">
      <c r="F213" s="53"/>
    </row>
    <row r="214" spans="6:6" x14ac:dyDescent="0.25">
      <c r="F214" s="53"/>
    </row>
    <row r="215" spans="6:6" x14ac:dyDescent="0.25">
      <c r="F215" s="53"/>
    </row>
    <row r="216" spans="6:6" x14ac:dyDescent="0.25">
      <c r="F216" s="53"/>
    </row>
    <row r="217" spans="6:6" x14ac:dyDescent="0.25">
      <c r="F217" s="53"/>
    </row>
    <row r="218" spans="6:6" x14ac:dyDescent="0.25">
      <c r="F218" s="53"/>
    </row>
    <row r="219" spans="6:6" x14ac:dyDescent="0.25">
      <c r="F219" s="53"/>
    </row>
    <row r="220" spans="6:6" x14ac:dyDescent="0.25">
      <c r="F220" s="53"/>
    </row>
    <row r="221" spans="6:6" x14ac:dyDescent="0.25">
      <c r="F221" s="53"/>
    </row>
    <row r="222" spans="6:6" x14ac:dyDescent="0.25">
      <c r="F222" s="53"/>
    </row>
    <row r="223" spans="6:6" x14ac:dyDescent="0.25">
      <c r="F223" s="53"/>
    </row>
    <row r="224" spans="6:6" x14ac:dyDescent="0.25">
      <c r="F224" s="53"/>
    </row>
    <row r="225" spans="6:6" x14ac:dyDescent="0.25">
      <c r="F225" s="53"/>
    </row>
    <row r="226" spans="6:6" x14ac:dyDescent="0.25">
      <c r="F226" s="53"/>
    </row>
    <row r="227" spans="6:6" x14ac:dyDescent="0.25">
      <c r="F227" s="53"/>
    </row>
    <row r="228" spans="6:6" x14ac:dyDescent="0.25">
      <c r="F228" s="53"/>
    </row>
    <row r="229" spans="6:6" x14ac:dyDescent="0.25">
      <c r="F229" s="53"/>
    </row>
    <row r="230" spans="6:6" x14ac:dyDescent="0.25">
      <c r="F230" s="53"/>
    </row>
    <row r="231" spans="6:6" x14ac:dyDescent="0.25">
      <c r="F231" s="53"/>
    </row>
    <row r="232" spans="6:6" x14ac:dyDescent="0.25">
      <c r="F232" s="53"/>
    </row>
    <row r="233" spans="6:6" x14ac:dyDescent="0.25">
      <c r="F233" s="53"/>
    </row>
    <row r="234" spans="6:6" x14ac:dyDescent="0.25">
      <c r="F234" s="53"/>
    </row>
    <row r="235" spans="6:6" x14ac:dyDescent="0.25">
      <c r="F235" s="53"/>
    </row>
    <row r="236" spans="6:6" x14ac:dyDescent="0.25">
      <c r="F236" s="53"/>
    </row>
    <row r="237" spans="6:6" x14ac:dyDescent="0.25">
      <c r="F237" s="53"/>
    </row>
    <row r="238" spans="6:6" x14ac:dyDescent="0.25">
      <c r="F238" s="53"/>
    </row>
    <row r="239" spans="6:6" x14ac:dyDescent="0.25">
      <c r="F239" s="53"/>
    </row>
    <row r="240" spans="6:6" x14ac:dyDescent="0.25">
      <c r="F240" s="53"/>
    </row>
    <row r="241" spans="6:6" x14ac:dyDescent="0.25">
      <c r="F241" s="53"/>
    </row>
    <row r="242" spans="6:6" x14ac:dyDescent="0.25">
      <c r="F242" s="53"/>
    </row>
    <row r="243" spans="6:6" x14ac:dyDescent="0.25">
      <c r="F243" s="53"/>
    </row>
    <row r="244" spans="6:6" x14ac:dyDescent="0.25">
      <c r="F244" s="53"/>
    </row>
    <row r="245" spans="6:6" x14ac:dyDescent="0.25">
      <c r="F245" s="53"/>
    </row>
    <row r="246" spans="6:6" x14ac:dyDescent="0.25">
      <c r="F246" s="53"/>
    </row>
    <row r="247" spans="6:6" x14ac:dyDescent="0.25">
      <c r="F247" s="53"/>
    </row>
    <row r="248" spans="6:6" x14ac:dyDescent="0.25">
      <c r="F248" s="53"/>
    </row>
    <row r="249" spans="6:6" x14ac:dyDescent="0.25">
      <c r="F249" s="53"/>
    </row>
    <row r="250" spans="6:6" x14ac:dyDescent="0.25">
      <c r="F250" s="53"/>
    </row>
    <row r="251" spans="6:6" x14ac:dyDescent="0.25">
      <c r="F251" s="53"/>
    </row>
    <row r="252" spans="6:6" x14ac:dyDescent="0.25">
      <c r="F252" s="53"/>
    </row>
    <row r="253" spans="6:6" x14ac:dyDescent="0.25">
      <c r="F253" s="53"/>
    </row>
    <row r="254" spans="6:6" x14ac:dyDescent="0.25">
      <c r="F254" s="53"/>
    </row>
    <row r="255" spans="6:6" x14ac:dyDescent="0.25">
      <c r="F255" s="53"/>
    </row>
    <row r="256" spans="6:6" x14ac:dyDescent="0.25">
      <c r="F256" s="53"/>
    </row>
    <row r="257" spans="6:6" x14ac:dyDescent="0.25">
      <c r="F257" s="53"/>
    </row>
    <row r="258" spans="6:6" x14ac:dyDescent="0.25">
      <c r="F258" s="53"/>
    </row>
    <row r="259" spans="6:6" x14ac:dyDescent="0.25">
      <c r="F259" s="53"/>
    </row>
    <row r="260" spans="6:6" x14ac:dyDescent="0.25">
      <c r="F260" s="53"/>
    </row>
    <row r="261" spans="6:6" x14ac:dyDescent="0.25">
      <c r="F261" s="53"/>
    </row>
    <row r="262" spans="6:6" x14ac:dyDescent="0.25">
      <c r="F262" s="53"/>
    </row>
    <row r="263" spans="6:6" x14ac:dyDescent="0.25">
      <c r="F263" s="53"/>
    </row>
    <row r="264" spans="6:6" x14ac:dyDescent="0.25">
      <c r="F264" s="53"/>
    </row>
    <row r="265" spans="6:6" x14ac:dyDescent="0.25">
      <c r="F265" s="53"/>
    </row>
    <row r="266" spans="6:6" x14ac:dyDescent="0.25">
      <c r="F266" s="53"/>
    </row>
    <row r="267" spans="6:6" x14ac:dyDescent="0.25">
      <c r="F267" s="53"/>
    </row>
    <row r="268" spans="6:6" x14ac:dyDescent="0.25">
      <c r="F268" s="53"/>
    </row>
    <row r="269" spans="6:6" x14ac:dyDescent="0.25">
      <c r="F269" s="53"/>
    </row>
    <row r="270" spans="6:6" x14ac:dyDescent="0.25">
      <c r="F270" s="53"/>
    </row>
    <row r="271" spans="6:6" x14ac:dyDescent="0.25">
      <c r="F271" s="53"/>
    </row>
    <row r="272" spans="6:6" x14ac:dyDescent="0.25">
      <c r="F272" s="53"/>
    </row>
    <row r="273" spans="6:6" x14ac:dyDescent="0.25">
      <c r="F273" s="53"/>
    </row>
    <row r="274" spans="6:6" x14ac:dyDescent="0.25">
      <c r="F274" s="53"/>
    </row>
    <row r="275" spans="6:6" x14ac:dyDescent="0.25">
      <c r="F275" s="53"/>
    </row>
    <row r="276" spans="6:6" x14ac:dyDescent="0.25">
      <c r="F276" s="53"/>
    </row>
  </sheetData>
  <mergeCells count="3">
    <mergeCell ref="B6:C6"/>
    <mergeCell ref="D6:E6"/>
    <mergeCell ref="F6:G6"/>
  </mergeCell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5E23A3-C34B-4B08-A313-B02CEE3A3DEF}">
  <sheetPr>
    <pageSetUpPr fitToPage="1"/>
  </sheetPr>
  <dimension ref="A3:H16"/>
  <sheetViews>
    <sheetView workbookViewId="0">
      <selection activeCell="N31" sqref="N31"/>
    </sheetView>
  </sheetViews>
  <sheetFormatPr baseColWidth="10" defaultRowHeight="15" x14ac:dyDescent="0.25"/>
  <cols>
    <col min="2" max="2" width="19.28515625" customWidth="1"/>
    <col min="7" max="7" width="24.85546875" customWidth="1"/>
  </cols>
  <sheetData>
    <row r="3" spans="1:8" x14ac:dyDescent="0.25">
      <c r="A3" s="89" t="s">
        <v>43</v>
      </c>
      <c r="B3" s="89"/>
      <c r="C3" s="89"/>
      <c r="D3" s="89"/>
      <c r="E3" s="89"/>
      <c r="F3" s="89"/>
      <c r="G3" s="89"/>
      <c r="H3" s="89"/>
    </row>
    <row r="4" spans="1:8" x14ac:dyDescent="0.25">
      <c r="A4" s="89" t="s">
        <v>180</v>
      </c>
      <c r="B4" s="89"/>
      <c r="C4" s="89"/>
      <c r="D4" s="89"/>
      <c r="E4" s="89"/>
      <c r="F4" s="89"/>
      <c r="G4" s="89"/>
      <c r="H4" s="89"/>
    </row>
    <row r="5" spans="1:8" x14ac:dyDescent="0.25">
      <c r="A5" s="89" t="s">
        <v>184</v>
      </c>
      <c r="B5" s="89"/>
      <c r="C5" s="89"/>
      <c r="D5" s="89"/>
      <c r="E5" s="89"/>
      <c r="F5" s="89"/>
      <c r="G5" s="89"/>
      <c r="H5" s="89"/>
    </row>
    <row r="8" spans="1:8" x14ac:dyDescent="0.25">
      <c r="A8" s="89" t="s">
        <v>181</v>
      </c>
      <c r="B8" s="89"/>
      <c r="C8" s="89"/>
      <c r="D8" s="89" t="s">
        <v>182</v>
      </c>
      <c r="E8" s="89"/>
      <c r="F8" s="89" t="s">
        <v>183</v>
      </c>
      <c r="G8" s="89"/>
    </row>
    <row r="9" spans="1:8" x14ac:dyDescent="0.25">
      <c r="A9" s="137">
        <f>+LIBRETAS!H6</f>
        <v>380704</v>
      </c>
      <c r="B9" s="137"/>
      <c r="C9" s="137"/>
      <c r="D9" s="138">
        <v>595.9</v>
      </c>
      <c r="E9" s="138"/>
      <c r="F9" s="138">
        <f>+A9*D9</f>
        <v>226861513.59999999</v>
      </c>
      <c r="G9" s="138"/>
    </row>
    <row r="10" spans="1:8" x14ac:dyDescent="0.25">
      <c r="A10" s="137"/>
      <c r="B10" s="137"/>
      <c r="C10" s="137"/>
      <c r="D10" s="138"/>
      <c r="E10" s="138"/>
      <c r="F10" s="138"/>
      <c r="G10" s="138"/>
    </row>
    <row r="14" spans="1:8" ht="15.75" thickBot="1" x14ac:dyDescent="0.3">
      <c r="A14" s="111"/>
      <c r="B14" s="111"/>
      <c r="F14" s="111"/>
      <c r="G14" s="111"/>
    </row>
    <row r="15" spans="1:8" x14ac:dyDescent="0.25">
      <c r="A15" s="112" t="s">
        <v>35</v>
      </c>
      <c r="B15" s="112"/>
      <c r="F15" s="112" t="s">
        <v>36</v>
      </c>
      <c r="G15" s="112"/>
    </row>
    <row r="16" spans="1:8" x14ac:dyDescent="0.25">
      <c r="A16" s="90" t="s">
        <v>69</v>
      </c>
      <c r="B16" s="90"/>
      <c r="F16" s="90" t="s">
        <v>70</v>
      </c>
      <c r="G16" s="90"/>
    </row>
  </sheetData>
  <mergeCells count="15">
    <mergeCell ref="A3:H3"/>
    <mergeCell ref="A4:H4"/>
    <mergeCell ref="A5:H5"/>
    <mergeCell ref="A8:C8"/>
    <mergeCell ref="D8:E8"/>
    <mergeCell ref="F8:G8"/>
    <mergeCell ref="A16:B16"/>
    <mergeCell ref="F16:G16"/>
    <mergeCell ref="A9:C10"/>
    <mergeCell ref="D9:E10"/>
    <mergeCell ref="F9:G10"/>
    <mergeCell ref="A14:B14"/>
    <mergeCell ref="F14:G14"/>
    <mergeCell ref="A15:B15"/>
    <mergeCell ref="F15:G15"/>
  </mergeCells>
  <pageMargins left="0.7" right="0.7" top="0.75" bottom="0.75" header="0.3" footer="0.3"/>
  <pageSetup scale="80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8D00E-3416-464A-9F1A-2E82BEF1D905}">
  <sheetPr>
    <pageSetUpPr fitToPage="1"/>
  </sheetPr>
  <dimension ref="A1:J58"/>
  <sheetViews>
    <sheetView topLeftCell="A14" workbookViewId="0">
      <selection activeCell="B35" sqref="B35:C35"/>
    </sheetView>
  </sheetViews>
  <sheetFormatPr baseColWidth="10" defaultRowHeight="15" x14ac:dyDescent="0.25"/>
  <cols>
    <col min="1" max="1" width="43.7109375" customWidth="1"/>
    <col min="3" max="3" width="21.28515625" customWidth="1"/>
    <col min="5" max="5" width="15.140625" bestFit="1" customWidth="1"/>
    <col min="6" max="6" width="18.28515625" customWidth="1"/>
    <col min="9" max="9" width="26.140625" customWidth="1"/>
  </cols>
  <sheetData>
    <row r="1" spans="1:9" ht="18.75" x14ac:dyDescent="0.3">
      <c r="A1" s="107" t="s">
        <v>0</v>
      </c>
      <c r="B1" s="107"/>
      <c r="C1" s="107"/>
      <c r="D1" s="107"/>
      <c r="E1" s="107"/>
    </row>
    <row r="2" spans="1:9" ht="15.75" x14ac:dyDescent="0.25">
      <c r="A2" s="108" t="s">
        <v>1</v>
      </c>
      <c r="B2" s="108"/>
      <c r="C2" s="108"/>
      <c r="D2" s="108"/>
      <c r="E2" s="108"/>
    </row>
    <row r="3" spans="1:9" ht="15.75" x14ac:dyDescent="0.25">
      <c r="A3" s="108" t="s">
        <v>2</v>
      </c>
      <c r="B3" s="108"/>
      <c r="C3" s="108"/>
      <c r="D3" s="108"/>
      <c r="E3" s="108"/>
    </row>
    <row r="4" spans="1:9" x14ac:dyDescent="0.25">
      <c r="A4" s="90" t="s">
        <v>3</v>
      </c>
      <c r="B4" s="90"/>
      <c r="C4" s="90"/>
      <c r="D4" s="90"/>
      <c r="E4" s="90"/>
    </row>
    <row r="5" spans="1:9" x14ac:dyDescent="0.25">
      <c r="A5" s="90" t="s">
        <v>189</v>
      </c>
      <c r="B5" s="90"/>
      <c r="C5" s="90"/>
      <c r="D5" s="90"/>
      <c r="E5" s="90"/>
    </row>
    <row r="6" spans="1:9" x14ac:dyDescent="0.25">
      <c r="A6" s="90" t="s">
        <v>4</v>
      </c>
      <c r="B6" s="90"/>
      <c r="C6" s="90"/>
      <c r="D6" s="90"/>
      <c r="E6" s="90"/>
    </row>
    <row r="7" spans="1:9" x14ac:dyDescent="0.25">
      <c r="A7" s="90"/>
      <c r="B7" s="90"/>
      <c r="C7" s="90"/>
    </row>
    <row r="8" spans="1:9" x14ac:dyDescent="0.25">
      <c r="B8" s="89"/>
      <c r="C8" s="89"/>
    </row>
    <row r="9" spans="1:9" x14ac:dyDescent="0.25">
      <c r="A9" s="2" t="s">
        <v>5</v>
      </c>
      <c r="B9" s="3"/>
      <c r="C9" s="3"/>
    </row>
    <row r="10" spans="1:9" x14ac:dyDescent="0.25">
      <c r="A10" s="4" t="s">
        <v>6</v>
      </c>
      <c r="B10" s="90"/>
      <c r="C10" s="90"/>
    </row>
    <row r="11" spans="1:9" x14ac:dyDescent="0.25">
      <c r="A11" t="s">
        <v>217</v>
      </c>
      <c r="B11" s="103">
        <v>228242143.63999999</v>
      </c>
      <c r="C11" s="90"/>
    </row>
    <row r="12" spans="1:9" x14ac:dyDescent="0.25">
      <c r="A12" t="s">
        <v>8</v>
      </c>
      <c r="B12" s="103">
        <f>2859680.56+1640998.64+2096982.5+2915656.46</f>
        <v>9513318.1600000001</v>
      </c>
      <c r="C12" s="90"/>
    </row>
    <row r="13" spans="1:9" x14ac:dyDescent="0.25">
      <c r="A13" t="s">
        <v>216</v>
      </c>
      <c r="B13" s="103">
        <v>34598879.899999999</v>
      </c>
      <c r="C13" s="90"/>
    </row>
    <row r="14" spans="1:9" x14ac:dyDescent="0.25">
      <c r="A14" t="s">
        <v>10</v>
      </c>
      <c r="B14" s="103">
        <v>2761897.2</v>
      </c>
      <c r="C14" s="90"/>
    </row>
    <row r="15" spans="1:9" x14ac:dyDescent="0.25">
      <c r="A15" t="s">
        <v>11</v>
      </c>
      <c r="B15" s="103">
        <v>439604146.74000001</v>
      </c>
      <c r="C15" s="90"/>
      <c r="I15" s="20" t="s">
        <v>186</v>
      </c>
    </row>
    <row r="16" spans="1:9" x14ac:dyDescent="0.25">
      <c r="A16" s="2" t="s">
        <v>12</v>
      </c>
      <c r="B16" s="93">
        <f>SUM(B11:C15)</f>
        <v>714720385.63999999</v>
      </c>
      <c r="C16" s="94"/>
      <c r="G16" s="90" t="s">
        <v>187</v>
      </c>
      <c r="H16" s="90"/>
      <c r="I16" s="6">
        <f>265500+145900</f>
        <v>411400</v>
      </c>
    </row>
    <row r="17" spans="1:10" x14ac:dyDescent="0.25">
      <c r="B17" s="90"/>
      <c r="C17" s="90"/>
      <c r="G17" s="90" t="s">
        <v>188</v>
      </c>
      <c r="H17" s="90"/>
      <c r="I17" s="6" cm="1">
        <f t="array" ref="I17:J17">+'LIBRETAS FEBRERO.'!G12:H12</f>
        <v>439192746.74000001</v>
      </c>
      <c r="J17">
        <v>0</v>
      </c>
    </row>
    <row r="18" spans="1:10" ht="15.75" thickBot="1" x14ac:dyDescent="0.3">
      <c r="A18" s="2" t="s">
        <v>13</v>
      </c>
      <c r="B18" s="104"/>
      <c r="C18" s="104"/>
      <c r="H18" s="6" t="str">
        <f>+[1]Hoja2!F8</f>
        <v>TOTAL RD$</v>
      </c>
      <c r="I18" s="55">
        <f>+I16+I17</f>
        <v>439604146.74000001</v>
      </c>
    </row>
    <row r="19" spans="1:10" ht="15.75" thickTop="1" x14ac:dyDescent="0.25">
      <c r="A19" t="s">
        <v>14</v>
      </c>
      <c r="B19" s="103">
        <v>679130760.27999997</v>
      </c>
      <c r="C19" s="90"/>
    </row>
    <row r="20" spans="1:10" x14ac:dyDescent="0.25">
      <c r="A20" t="s">
        <v>15</v>
      </c>
      <c r="B20" s="103">
        <v>-65644876.630000003</v>
      </c>
      <c r="C20" s="90"/>
    </row>
    <row r="21" spans="1:10" x14ac:dyDescent="0.25">
      <c r="A21" t="s">
        <v>16</v>
      </c>
      <c r="B21" s="103">
        <v>72830434.700000003</v>
      </c>
      <c r="C21" s="90"/>
    </row>
    <row r="22" spans="1:10" x14ac:dyDescent="0.25">
      <c r="A22" t="s">
        <v>17</v>
      </c>
      <c r="B22" s="103">
        <v>-287303280.41000003</v>
      </c>
      <c r="C22" s="90"/>
    </row>
    <row r="23" spans="1:10" x14ac:dyDescent="0.25">
      <c r="A23" s="2" t="s">
        <v>18</v>
      </c>
      <c r="B23" s="93">
        <f>SUM(B19:C22)</f>
        <v>399013037.94</v>
      </c>
      <c r="C23" s="94"/>
    </row>
    <row r="24" spans="1:10" ht="15.75" thickBot="1" x14ac:dyDescent="0.3">
      <c r="A24" s="2" t="s">
        <v>19</v>
      </c>
      <c r="B24" s="100">
        <f>+B16+B23</f>
        <v>1113733423.5799999</v>
      </c>
      <c r="C24" s="101"/>
    </row>
    <row r="25" spans="1:10" ht="15.75" thickTop="1" x14ac:dyDescent="0.25">
      <c r="B25" s="90"/>
      <c r="C25" s="90"/>
    </row>
    <row r="26" spans="1:10" x14ac:dyDescent="0.25">
      <c r="A26" s="102" t="s">
        <v>20</v>
      </c>
      <c r="B26" s="102"/>
      <c r="C26" s="102"/>
    </row>
    <row r="27" spans="1:10" x14ac:dyDescent="0.25">
      <c r="A27" s="4" t="s">
        <v>21</v>
      </c>
      <c r="B27" s="90"/>
      <c r="C27" s="90"/>
    </row>
    <row r="28" spans="1:10" x14ac:dyDescent="0.25">
      <c r="A28" t="s">
        <v>22</v>
      </c>
      <c r="B28" s="92">
        <v>0</v>
      </c>
      <c r="C28" s="92"/>
    </row>
    <row r="29" spans="1:10" x14ac:dyDescent="0.25">
      <c r="A29" t="s">
        <v>23</v>
      </c>
      <c r="B29" s="91">
        <v>347849249.26999998</v>
      </c>
      <c r="C29" s="91"/>
      <c r="E29" s="6"/>
      <c r="I29" s="6"/>
    </row>
    <row r="30" spans="1:10" x14ac:dyDescent="0.25">
      <c r="A30" s="2" t="s">
        <v>24</v>
      </c>
      <c r="B30" s="93">
        <f>SUM(B28:C29)</f>
        <v>347849249.26999998</v>
      </c>
      <c r="C30" s="94"/>
    </row>
    <row r="31" spans="1:10" x14ac:dyDescent="0.25">
      <c r="B31" s="90"/>
      <c r="C31" s="90"/>
    </row>
    <row r="32" spans="1:10" x14ac:dyDescent="0.25">
      <c r="A32" s="4" t="s">
        <v>25</v>
      </c>
      <c r="B32" s="90"/>
      <c r="C32" s="90"/>
    </row>
    <row r="33" spans="1:6" x14ac:dyDescent="0.25">
      <c r="A33" t="s">
        <v>26</v>
      </c>
      <c r="B33" s="91">
        <v>4859976.84</v>
      </c>
      <c r="C33" s="91"/>
      <c r="F33" s="6"/>
    </row>
    <row r="34" spans="1:6" x14ac:dyDescent="0.25">
      <c r="A34" s="2" t="s">
        <v>27</v>
      </c>
      <c r="B34" s="93">
        <f>+B33</f>
        <v>4859976.84</v>
      </c>
      <c r="C34" s="94"/>
      <c r="F34" s="6"/>
    </row>
    <row r="35" spans="1:6" ht="15.75" thickBot="1" x14ac:dyDescent="0.3">
      <c r="A35" s="2" t="s">
        <v>28</v>
      </c>
      <c r="B35" s="100">
        <f>+B30+B34</f>
        <v>352709226.10999995</v>
      </c>
      <c r="C35" s="101"/>
      <c r="F35" s="6"/>
    </row>
    <row r="36" spans="1:6" ht="15.75" thickTop="1" x14ac:dyDescent="0.25">
      <c r="B36" s="90"/>
      <c r="C36" s="90"/>
    </row>
    <row r="37" spans="1:6" x14ac:dyDescent="0.25">
      <c r="A37" s="102" t="s">
        <v>29</v>
      </c>
      <c r="B37" s="102"/>
      <c r="C37" s="102"/>
    </row>
    <row r="38" spans="1:6" x14ac:dyDescent="0.25">
      <c r="A38" t="s">
        <v>30</v>
      </c>
      <c r="B38" s="92">
        <v>761024197.47000003</v>
      </c>
      <c r="C38" s="92"/>
    </row>
    <row r="39" spans="1:6" x14ac:dyDescent="0.25">
      <c r="A39" s="2" t="s">
        <v>31</v>
      </c>
      <c r="B39" s="93">
        <f>+B38</f>
        <v>761024197.47000003</v>
      </c>
      <c r="C39" s="94"/>
    </row>
    <row r="40" spans="1:6" ht="15.75" thickBot="1" x14ac:dyDescent="0.3">
      <c r="A40" s="2" t="s">
        <v>32</v>
      </c>
      <c r="B40" s="95">
        <f>+B35+B39</f>
        <v>1113733423.5799999</v>
      </c>
      <c r="C40" s="96"/>
    </row>
    <row r="41" spans="1:6" ht="15.75" thickTop="1" x14ac:dyDescent="0.25">
      <c r="B41" s="97">
        <f>+B24-B40</f>
        <v>0</v>
      </c>
      <c r="C41" s="98"/>
    </row>
    <row r="42" spans="1:6" x14ac:dyDescent="0.25">
      <c r="B42" s="5"/>
      <c r="C42" s="1"/>
    </row>
    <row r="43" spans="1:6" x14ac:dyDescent="0.25">
      <c r="B43" s="5"/>
      <c r="C43" s="1"/>
    </row>
    <row r="44" spans="1:6" x14ac:dyDescent="0.25">
      <c r="A44" t="s">
        <v>33</v>
      </c>
      <c r="C44" s="90" t="s">
        <v>218</v>
      </c>
      <c r="D44" s="90"/>
      <c r="E44" s="7"/>
    </row>
    <row r="45" spans="1:6" x14ac:dyDescent="0.25">
      <c r="C45" s="1"/>
      <c r="D45" s="1"/>
      <c r="E45" s="7"/>
    </row>
    <row r="46" spans="1:6" x14ac:dyDescent="0.25">
      <c r="C46" s="1"/>
      <c r="D46" s="1"/>
      <c r="E46" s="7"/>
    </row>
    <row r="48" spans="1:6" x14ac:dyDescent="0.25">
      <c r="A48" s="8" t="s">
        <v>35</v>
      </c>
      <c r="C48" s="99" t="s">
        <v>36</v>
      </c>
      <c r="D48" s="99"/>
      <c r="E48" s="99"/>
    </row>
    <row r="49" spans="1:5" x14ac:dyDescent="0.25">
      <c r="A49" s="9" t="s">
        <v>219</v>
      </c>
      <c r="C49" s="89" t="s">
        <v>70</v>
      </c>
      <c r="D49" s="89"/>
      <c r="E49" s="89"/>
    </row>
    <row r="53" spans="1:5" x14ac:dyDescent="0.25">
      <c r="A53" t="s">
        <v>39</v>
      </c>
    </row>
    <row r="57" spans="1:5" x14ac:dyDescent="0.25">
      <c r="A57" s="10" t="s">
        <v>220</v>
      </c>
    </row>
    <row r="58" spans="1:5" x14ac:dyDescent="0.25">
      <c r="A58" s="4" t="s">
        <v>41</v>
      </c>
    </row>
  </sheetData>
  <mergeCells count="45">
    <mergeCell ref="B13:C13"/>
    <mergeCell ref="A1:E1"/>
    <mergeCell ref="A2:E2"/>
    <mergeCell ref="A3:E3"/>
    <mergeCell ref="A4:E4"/>
    <mergeCell ref="A5:E5"/>
    <mergeCell ref="A6:E6"/>
    <mergeCell ref="A7:C7"/>
    <mergeCell ref="B8:C8"/>
    <mergeCell ref="B10:C10"/>
    <mergeCell ref="B11:C11"/>
    <mergeCell ref="B12:C12"/>
    <mergeCell ref="B23:C23"/>
    <mergeCell ref="B14:C14"/>
    <mergeCell ref="B15:C15"/>
    <mergeCell ref="B16:C16"/>
    <mergeCell ref="G16:H16"/>
    <mergeCell ref="B17:C17"/>
    <mergeCell ref="G17:H17"/>
    <mergeCell ref="B18:C18"/>
    <mergeCell ref="B19:C19"/>
    <mergeCell ref="B20:C20"/>
    <mergeCell ref="B21:C21"/>
    <mergeCell ref="B22:C22"/>
    <mergeCell ref="B35:C35"/>
    <mergeCell ref="B24:C24"/>
    <mergeCell ref="B25:C25"/>
    <mergeCell ref="A26:C26"/>
    <mergeCell ref="B27:C27"/>
    <mergeCell ref="B28:C28"/>
    <mergeCell ref="B29:C29"/>
    <mergeCell ref="B30:C30"/>
    <mergeCell ref="B31:C31"/>
    <mergeCell ref="B32:C32"/>
    <mergeCell ref="B33:C33"/>
    <mergeCell ref="B34:C34"/>
    <mergeCell ref="C44:D44"/>
    <mergeCell ref="C48:E48"/>
    <mergeCell ref="C49:E49"/>
    <mergeCell ref="B36:C36"/>
    <mergeCell ref="A37:C37"/>
    <mergeCell ref="B38:C38"/>
    <mergeCell ref="B39:C39"/>
    <mergeCell ref="B40:C40"/>
    <mergeCell ref="B41:C41"/>
  </mergeCells>
  <pageMargins left="0.7" right="0.7" top="0.75" bottom="0.75" header="0.3" footer="0.3"/>
  <pageSetup scale="76" fitToWidth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E5F81-1DC2-4506-8CA9-B3DF4F7ADC18}">
  <sheetPr>
    <pageSetUpPr fitToPage="1"/>
  </sheetPr>
  <dimension ref="A1:P21"/>
  <sheetViews>
    <sheetView workbookViewId="0">
      <selection sqref="A1:XFD1048576"/>
    </sheetView>
  </sheetViews>
  <sheetFormatPr baseColWidth="10" defaultRowHeight="15" x14ac:dyDescent="0.25"/>
  <cols>
    <col min="2" max="2" width="6" customWidth="1"/>
    <col min="3" max="3" width="13" customWidth="1"/>
    <col min="5" max="5" width="10.140625" customWidth="1"/>
    <col min="7" max="7" width="23" customWidth="1"/>
    <col min="9" max="9" width="9.5703125" customWidth="1"/>
    <col min="10" max="10" width="19.85546875" customWidth="1"/>
    <col min="11" max="11" width="10.5703125" customWidth="1"/>
    <col min="12" max="12" width="21.85546875" customWidth="1"/>
    <col min="13" max="13" width="17.140625" customWidth="1"/>
    <col min="14" max="14" width="16.42578125" customWidth="1"/>
    <col min="16" max="16" width="3.85546875" customWidth="1"/>
  </cols>
  <sheetData>
    <row r="1" spans="1:16" x14ac:dyDescent="0.25">
      <c r="A1" s="89" t="s">
        <v>43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</row>
    <row r="2" spans="1:16" x14ac:dyDescent="0.25">
      <c r="A2" s="90" t="s">
        <v>2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</row>
    <row r="3" spans="1:16" x14ac:dyDescent="0.25">
      <c r="A3" s="90" t="s">
        <v>44</v>
      </c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</row>
    <row r="4" spans="1:16" x14ac:dyDescent="0.25">
      <c r="A4" s="90" t="s">
        <v>190</v>
      </c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</row>
    <row r="5" spans="1:16" ht="15.75" thickBot="1" x14ac:dyDescent="0.3"/>
    <row r="6" spans="1:16" ht="30.75" thickBot="1" x14ac:dyDescent="0.3">
      <c r="A6" s="131" t="s">
        <v>45</v>
      </c>
      <c r="B6" s="132"/>
      <c r="C6" s="11" t="s">
        <v>46</v>
      </c>
      <c r="D6" s="131" t="s">
        <v>47</v>
      </c>
      <c r="E6" s="133"/>
      <c r="F6" s="131" t="s">
        <v>48</v>
      </c>
      <c r="G6" s="133"/>
      <c r="H6" s="131" t="s">
        <v>49</v>
      </c>
      <c r="I6" s="133"/>
      <c r="J6" s="11" t="s">
        <v>50</v>
      </c>
      <c r="K6" s="11" t="s">
        <v>51</v>
      </c>
      <c r="L6" s="12" t="s">
        <v>52</v>
      </c>
      <c r="M6" s="12" t="s">
        <v>53</v>
      </c>
      <c r="N6" s="13" t="s">
        <v>54</v>
      </c>
      <c r="O6" s="134" t="s">
        <v>55</v>
      </c>
      <c r="P6" s="135"/>
    </row>
    <row r="7" spans="1:16" ht="30" x14ac:dyDescent="0.25">
      <c r="A7" s="126" t="s">
        <v>56</v>
      </c>
      <c r="B7" s="126"/>
      <c r="C7" s="14">
        <v>672</v>
      </c>
      <c r="D7" s="126" t="s">
        <v>57</v>
      </c>
      <c r="E7" s="126"/>
      <c r="F7" s="127" t="s">
        <v>58</v>
      </c>
      <c r="G7" s="127"/>
      <c r="H7" s="128">
        <v>586476.88</v>
      </c>
      <c r="I7" s="129"/>
      <c r="J7" s="15" t="s">
        <v>59</v>
      </c>
      <c r="K7" s="14">
        <v>12</v>
      </c>
      <c r="L7" s="14">
        <v>11</v>
      </c>
      <c r="M7" s="16">
        <f>+H7/12</f>
        <v>48873.073333333334</v>
      </c>
      <c r="N7" s="16">
        <f>+M7*L7</f>
        <v>537603.80666666664</v>
      </c>
      <c r="O7" s="130">
        <f t="shared" ref="O7:O12" si="0">+H7-N7</f>
        <v>48873.073333333363</v>
      </c>
      <c r="P7" s="126"/>
    </row>
    <row r="8" spans="1:16" ht="30" x14ac:dyDescent="0.25">
      <c r="A8" s="124" t="s">
        <v>56</v>
      </c>
      <c r="B8" s="125"/>
      <c r="C8" s="14">
        <v>672</v>
      </c>
      <c r="D8" s="126" t="s">
        <v>57</v>
      </c>
      <c r="E8" s="126"/>
      <c r="F8" s="127" t="s">
        <v>58</v>
      </c>
      <c r="G8" s="127"/>
      <c r="H8" s="121">
        <v>17400</v>
      </c>
      <c r="I8" s="122"/>
      <c r="J8" s="15" t="s">
        <v>59</v>
      </c>
      <c r="K8" s="14">
        <v>12</v>
      </c>
      <c r="L8" s="14">
        <v>11</v>
      </c>
      <c r="M8" s="16">
        <f>+H8/K8</f>
        <v>1450</v>
      </c>
      <c r="N8" s="16">
        <f>+L8*M8</f>
        <v>15950</v>
      </c>
      <c r="O8" s="109">
        <f t="shared" si="0"/>
        <v>1450</v>
      </c>
      <c r="P8" s="110"/>
    </row>
    <row r="9" spans="1:16" ht="30" x14ac:dyDescent="0.25">
      <c r="A9" s="124" t="s">
        <v>56</v>
      </c>
      <c r="B9" s="125"/>
      <c r="C9" s="14">
        <v>672</v>
      </c>
      <c r="D9" s="126" t="s">
        <v>57</v>
      </c>
      <c r="E9" s="126"/>
      <c r="F9" s="127" t="s">
        <v>58</v>
      </c>
      <c r="G9" s="127"/>
      <c r="H9" s="121">
        <v>83520</v>
      </c>
      <c r="I9" s="122"/>
      <c r="J9" s="15" t="s">
        <v>59</v>
      </c>
      <c r="K9" s="14">
        <v>12</v>
      </c>
      <c r="L9" s="14">
        <v>11</v>
      </c>
      <c r="M9" s="16">
        <f>+H9/K9</f>
        <v>6960</v>
      </c>
      <c r="N9" s="16">
        <f>+L9*M9</f>
        <v>76560</v>
      </c>
      <c r="O9" s="109">
        <f t="shared" si="0"/>
        <v>6960</v>
      </c>
      <c r="P9" s="110"/>
    </row>
    <row r="10" spans="1:16" ht="30" x14ac:dyDescent="0.25">
      <c r="A10" s="117" t="s">
        <v>60</v>
      </c>
      <c r="B10" s="117"/>
      <c r="C10" s="18">
        <v>1743</v>
      </c>
      <c r="D10" s="117" t="s">
        <v>57</v>
      </c>
      <c r="E10" s="117"/>
      <c r="F10" s="120" t="s">
        <v>61</v>
      </c>
      <c r="G10" s="120"/>
      <c r="H10" s="123">
        <v>136654.79999999999</v>
      </c>
      <c r="I10" s="123"/>
      <c r="J10" s="15" t="s">
        <v>62</v>
      </c>
      <c r="K10" s="17">
        <v>4</v>
      </c>
      <c r="L10" s="17">
        <v>4</v>
      </c>
      <c r="M10" s="19">
        <f>+H10/4</f>
        <v>34163.699999999997</v>
      </c>
      <c r="N10" s="16">
        <f>+L10*M10</f>
        <v>136654.79999999999</v>
      </c>
      <c r="O10" s="116">
        <f t="shared" si="0"/>
        <v>0</v>
      </c>
      <c r="P10" s="117"/>
    </row>
    <row r="11" spans="1:16" ht="30" x14ac:dyDescent="0.25">
      <c r="A11" s="118">
        <v>45544</v>
      </c>
      <c r="B11" s="119"/>
      <c r="C11" s="18">
        <v>2372</v>
      </c>
      <c r="D11" s="117" t="s">
        <v>57</v>
      </c>
      <c r="E11" s="117"/>
      <c r="F11" s="120" t="s">
        <v>63</v>
      </c>
      <c r="G11" s="120"/>
      <c r="H11" s="121">
        <v>22786.82</v>
      </c>
      <c r="I11" s="122"/>
      <c r="J11" s="15" t="s">
        <v>64</v>
      </c>
      <c r="K11" s="17">
        <v>1</v>
      </c>
      <c r="L11" s="17">
        <v>1</v>
      </c>
      <c r="M11" s="19">
        <f>+H11/1</f>
        <v>22786.82</v>
      </c>
      <c r="N11" s="16">
        <f>+L11*M11</f>
        <v>22786.82</v>
      </c>
      <c r="O11" s="116">
        <f t="shared" si="0"/>
        <v>0</v>
      </c>
      <c r="P11" s="117"/>
    </row>
    <row r="12" spans="1:16" ht="30" x14ac:dyDescent="0.25">
      <c r="A12" s="118">
        <v>45544</v>
      </c>
      <c r="B12" s="119"/>
      <c r="C12" s="18">
        <v>2372</v>
      </c>
      <c r="D12" s="117" t="s">
        <v>57</v>
      </c>
      <c r="E12" s="117"/>
      <c r="F12" s="120" t="s">
        <v>63</v>
      </c>
      <c r="G12" s="120"/>
      <c r="H12" s="121">
        <v>75851.460000000006</v>
      </c>
      <c r="I12" s="122"/>
      <c r="J12" s="15" t="s">
        <v>64</v>
      </c>
      <c r="K12" s="17">
        <v>1</v>
      </c>
      <c r="L12" s="17">
        <v>1</v>
      </c>
      <c r="M12" s="19">
        <f>+H12</f>
        <v>75851.460000000006</v>
      </c>
      <c r="N12" s="19">
        <f>+M12</f>
        <v>75851.460000000006</v>
      </c>
      <c r="O12" s="116">
        <f t="shared" si="0"/>
        <v>0</v>
      </c>
      <c r="P12" s="117"/>
    </row>
    <row r="13" spans="1:16" ht="30" x14ac:dyDescent="0.25">
      <c r="A13" s="117" t="s">
        <v>65</v>
      </c>
      <c r="B13" s="117"/>
      <c r="C13" s="18">
        <v>2602</v>
      </c>
      <c r="D13" s="117" t="s">
        <v>57</v>
      </c>
      <c r="E13" s="117"/>
      <c r="F13" s="120" t="s">
        <v>66</v>
      </c>
      <c r="G13" s="120"/>
      <c r="H13" s="123">
        <v>4636481.3600000003</v>
      </c>
      <c r="I13" s="123"/>
      <c r="J13" s="15" t="s">
        <v>67</v>
      </c>
      <c r="K13" s="17">
        <v>12</v>
      </c>
      <c r="L13" s="17">
        <v>5</v>
      </c>
      <c r="M13" s="19">
        <f>+H13/12</f>
        <v>386373.44666666671</v>
      </c>
      <c r="N13" s="19">
        <f>+M13*L13</f>
        <v>1931867.2333333336</v>
      </c>
      <c r="O13" s="109">
        <f>+H13-N13</f>
        <v>2704614.1266666669</v>
      </c>
      <c r="P13" s="110"/>
    </row>
    <row r="14" spans="1:16" ht="15.75" thickBot="1" x14ac:dyDescent="0.3">
      <c r="G14" s="20" t="s">
        <v>68</v>
      </c>
      <c r="H14" s="113">
        <f>SUM(H7:I13)</f>
        <v>5559171.3200000003</v>
      </c>
      <c r="I14" s="114"/>
      <c r="N14" s="21">
        <f>SUM(N7:N13)</f>
        <v>2797274.12</v>
      </c>
      <c r="O14" s="115">
        <f>SUM(O7:P13)</f>
        <v>2761897.2</v>
      </c>
      <c r="P14" s="115"/>
    </row>
    <row r="15" spans="1:16" ht="15.75" thickTop="1" x14ac:dyDescent="0.25"/>
    <row r="19" spans="6:12" ht="15.75" thickBot="1" x14ac:dyDescent="0.3">
      <c r="F19" s="111"/>
      <c r="G19" s="111"/>
      <c r="K19" s="111"/>
      <c r="L19" s="111"/>
    </row>
    <row r="20" spans="6:12" x14ac:dyDescent="0.25">
      <c r="F20" s="112" t="s">
        <v>35</v>
      </c>
      <c r="G20" s="112"/>
      <c r="K20" s="112" t="s">
        <v>36</v>
      </c>
      <c r="L20" s="112"/>
    </row>
    <row r="21" spans="6:12" x14ac:dyDescent="0.25">
      <c r="F21" s="90" t="s">
        <v>69</v>
      </c>
      <c r="G21" s="90"/>
      <c r="K21" s="90" t="s">
        <v>70</v>
      </c>
      <c r="L21" s="90"/>
    </row>
  </sheetData>
  <mergeCells count="52">
    <mergeCell ref="A1:P1"/>
    <mergeCell ref="A2:P2"/>
    <mergeCell ref="A3:P3"/>
    <mergeCell ref="A4:P4"/>
    <mergeCell ref="A6:B6"/>
    <mergeCell ref="D6:E6"/>
    <mergeCell ref="F6:G6"/>
    <mergeCell ref="H6:I6"/>
    <mergeCell ref="O6:P6"/>
    <mergeCell ref="A8:B8"/>
    <mergeCell ref="D8:E8"/>
    <mergeCell ref="F8:G8"/>
    <mergeCell ref="H8:I8"/>
    <mergeCell ref="O8:P8"/>
    <mergeCell ref="A7:B7"/>
    <mergeCell ref="D7:E7"/>
    <mergeCell ref="F7:G7"/>
    <mergeCell ref="H7:I7"/>
    <mergeCell ref="O7:P7"/>
    <mergeCell ref="O9:P9"/>
    <mergeCell ref="A10:B10"/>
    <mergeCell ref="D10:E10"/>
    <mergeCell ref="F10:G10"/>
    <mergeCell ref="H10:I10"/>
    <mergeCell ref="O10:P10"/>
    <mergeCell ref="A13:B13"/>
    <mergeCell ref="D13:E13"/>
    <mergeCell ref="F13:G13"/>
    <mergeCell ref="H13:I13"/>
    <mergeCell ref="A9:B9"/>
    <mergeCell ref="D9:E9"/>
    <mergeCell ref="F9:G9"/>
    <mergeCell ref="H9:I9"/>
    <mergeCell ref="A12:B12"/>
    <mergeCell ref="D12:E12"/>
    <mergeCell ref="F12:G12"/>
    <mergeCell ref="H12:I12"/>
    <mergeCell ref="O12:P12"/>
    <mergeCell ref="A11:B11"/>
    <mergeCell ref="D11:E11"/>
    <mergeCell ref="F11:G11"/>
    <mergeCell ref="H11:I11"/>
    <mergeCell ref="O11:P11"/>
    <mergeCell ref="F21:G21"/>
    <mergeCell ref="K21:L21"/>
    <mergeCell ref="O13:P13"/>
    <mergeCell ref="F19:G19"/>
    <mergeCell ref="K19:L19"/>
    <mergeCell ref="F20:G20"/>
    <mergeCell ref="K20:L20"/>
    <mergeCell ref="H14:I14"/>
    <mergeCell ref="O14:P14"/>
  </mergeCells>
  <pageMargins left="0.7" right="0.7" top="0.75" bottom="0.75" header="0.3" footer="0.3"/>
  <pageSetup scale="58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69E9B-B0B1-4034-A587-49E3F4658F51}">
  <dimension ref="B1:K291"/>
  <sheetViews>
    <sheetView topLeftCell="A3" workbookViewId="0">
      <selection activeCell="H94" sqref="H94"/>
    </sheetView>
  </sheetViews>
  <sheetFormatPr baseColWidth="10" defaultRowHeight="15" x14ac:dyDescent="0.25"/>
  <cols>
    <col min="1" max="1" width="1.5703125" customWidth="1"/>
    <col min="2" max="2" width="12.140625" style="36" customWidth="1"/>
    <col min="3" max="3" width="9" style="36" customWidth="1"/>
    <col min="4" max="4" width="14.7109375" customWidth="1"/>
    <col min="5" max="5" width="19.140625" bestFit="1" customWidth="1"/>
    <col min="6" max="6" width="9" customWidth="1"/>
    <col min="7" max="7" width="20.42578125" bestFit="1" customWidth="1"/>
    <col min="8" max="8" width="41" bestFit="1" customWidth="1"/>
    <col min="10" max="10" width="24.5703125" bestFit="1" customWidth="1"/>
    <col min="11" max="11" width="21.7109375" bestFit="1" customWidth="1"/>
    <col min="12" max="12" width="9.28515625" bestFit="1" customWidth="1"/>
    <col min="13" max="13" width="7" bestFit="1" customWidth="1"/>
    <col min="14" max="14" width="16.42578125" bestFit="1" customWidth="1"/>
    <col min="15" max="15" width="12.42578125" bestFit="1" customWidth="1"/>
    <col min="16" max="16" width="25.7109375" bestFit="1" customWidth="1"/>
    <col min="17" max="17" width="7.28515625" bestFit="1" customWidth="1"/>
    <col min="18" max="18" width="7.7109375" bestFit="1" customWidth="1"/>
    <col min="19" max="19" width="12.140625" bestFit="1" customWidth="1"/>
    <col min="20" max="20" width="7" bestFit="1" customWidth="1"/>
    <col min="21" max="21" width="15" bestFit="1" customWidth="1"/>
    <col min="22" max="22" width="11.85546875" bestFit="1" customWidth="1"/>
    <col min="23" max="23" width="13.7109375" bestFit="1" customWidth="1"/>
    <col min="24" max="24" width="13.28515625" bestFit="1" customWidth="1"/>
    <col min="25" max="25" width="10" bestFit="1" customWidth="1"/>
    <col min="26" max="26" width="8.7109375" bestFit="1" customWidth="1"/>
    <col min="27" max="27" width="13" bestFit="1" customWidth="1"/>
    <col min="28" max="28" width="11.140625" bestFit="1" customWidth="1"/>
    <col min="29" max="29" width="12.5703125" bestFit="1" customWidth="1"/>
    <col min="30" max="30" width="14.5703125" bestFit="1" customWidth="1"/>
    <col min="31" max="31" width="11.140625" bestFit="1" customWidth="1"/>
    <col min="32" max="32" width="13.140625" bestFit="1" customWidth="1"/>
    <col min="33" max="33" width="11.140625" bestFit="1" customWidth="1"/>
    <col min="34" max="34" width="13" bestFit="1" customWidth="1"/>
    <col min="35" max="35" width="23.5703125" bestFit="1" customWidth="1"/>
    <col min="36" max="36" width="26.7109375" bestFit="1" customWidth="1"/>
    <col min="37" max="37" width="11.140625" bestFit="1" customWidth="1"/>
    <col min="38" max="38" width="12.7109375" bestFit="1" customWidth="1"/>
    <col min="39" max="39" width="12.5703125" bestFit="1" customWidth="1"/>
    <col min="40" max="40" width="15.5703125" bestFit="1" customWidth="1"/>
    <col min="41" max="41" width="12.140625" bestFit="1" customWidth="1"/>
    <col min="42" max="42" width="15.140625" bestFit="1" customWidth="1"/>
    <col min="43" max="43" width="11.140625" bestFit="1" customWidth="1"/>
    <col min="44" max="44" width="13.5703125" bestFit="1" customWidth="1"/>
    <col min="45" max="45" width="15.28515625" bestFit="1" customWidth="1"/>
    <col min="46" max="46" width="18.42578125" bestFit="1" customWidth="1"/>
    <col min="47" max="47" width="13.5703125" bestFit="1" customWidth="1"/>
    <col min="48" max="48" width="16.7109375" bestFit="1" customWidth="1"/>
    <col min="49" max="49" width="11.140625" bestFit="1" customWidth="1"/>
    <col min="50" max="50" width="12" bestFit="1" customWidth="1"/>
    <col min="51" max="51" width="11.140625" bestFit="1" customWidth="1"/>
    <col min="52" max="52" width="13.42578125" bestFit="1" customWidth="1"/>
    <col min="53" max="53" width="11.140625" bestFit="1" customWidth="1"/>
    <col min="54" max="54" width="12.28515625" bestFit="1" customWidth="1"/>
    <col min="55" max="55" width="11.140625" bestFit="1" customWidth="1"/>
    <col min="56" max="56" width="11.28515625" bestFit="1" customWidth="1"/>
    <col min="57" max="57" width="11.140625" bestFit="1" customWidth="1"/>
    <col min="58" max="58" width="10.7109375" bestFit="1" customWidth="1"/>
    <col min="59" max="59" width="11.140625" bestFit="1" customWidth="1"/>
    <col min="60" max="60" width="13.85546875" bestFit="1" customWidth="1"/>
    <col min="61" max="61" width="13" bestFit="1" customWidth="1"/>
    <col min="62" max="62" width="16.140625" bestFit="1" customWidth="1"/>
    <col min="63" max="63" width="14.28515625" bestFit="1" customWidth="1"/>
    <col min="64" max="64" width="17.42578125" bestFit="1" customWidth="1"/>
    <col min="65" max="65" width="13" bestFit="1" customWidth="1"/>
    <col min="66" max="66" width="16.140625" bestFit="1" customWidth="1"/>
    <col min="67" max="67" width="11.140625" bestFit="1" customWidth="1"/>
    <col min="68" max="68" width="13" bestFit="1" customWidth="1"/>
    <col min="69" max="69" width="11.140625" bestFit="1" customWidth="1"/>
    <col min="70" max="70" width="12.85546875" bestFit="1" customWidth="1"/>
    <col min="71" max="71" width="11.140625" bestFit="1" customWidth="1"/>
    <col min="72" max="72" width="10.28515625" bestFit="1" customWidth="1"/>
    <col min="73" max="73" width="13.28515625" bestFit="1" customWidth="1"/>
    <col min="74" max="74" width="16.42578125" bestFit="1" customWidth="1"/>
    <col min="75" max="75" width="11.140625" bestFit="1" customWidth="1"/>
    <col min="76" max="76" width="11" bestFit="1" customWidth="1"/>
    <col min="77" max="77" width="15.28515625" bestFit="1" customWidth="1"/>
    <col min="78" max="78" width="18.42578125" bestFit="1" customWidth="1"/>
    <col min="79" max="79" width="11.140625" bestFit="1" customWidth="1"/>
    <col min="80" max="80" width="12.85546875" bestFit="1" customWidth="1"/>
    <col min="81" max="81" width="18.5703125" bestFit="1" customWidth="1"/>
    <col min="82" max="82" width="21.7109375" bestFit="1" customWidth="1"/>
    <col min="83" max="83" width="11.140625" bestFit="1" customWidth="1"/>
    <col min="84" max="84" width="13.42578125" bestFit="1" customWidth="1"/>
    <col min="85" max="85" width="13.5703125" bestFit="1" customWidth="1"/>
    <col min="86" max="86" width="16.7109375" bestFit="1" customWidth="1"/>
    <col min="87" max="87" width="11.140625" bestFit="1" customWidth="1"/>
    <col min="89" max="89" width="13" bestFit="1" customWidth="1"/>
    <col min="90" max="90" width="9.28515625" bestFit="1" customWidth="1"/>
    <col min="91" max="91" width="7" bestFit="1" customWidth="1"/>
    <col min="92" max="92" width="16.42578125" bestFit="1" customWidth="1"/>
    <col min="93" max="93" width="12.42578125" bestFit="1" customWidth="1"/>
    <col min="94" max="94" width="25.7109375" bestFit="1" customWidth="1"/>
    <col min="95" max="95" width="7.28515625" bestFit="1" customWidth="1"/>
    <col min="96" max="96" width="7.7109375" bestFit="1" customWidth="1"/>
    <col min="97" max="97" width="12.140625" bestFit="1" customWidth="1"/>
    <col min="98" max="98" width="7" bestFit="1" customWidth="1"/>
    <col min="99" max="99" width="15" bestFit="1" customWidth="1"/>
    <col min="100" max="100" width="11.85546875" bestFit="1" customWidth="1"/>
    <col min="101" max="101" width="13.7109375" bestFit="1" customWidth="1"/>
    <col min="102" max="102" width="13.28515625" bestFit="1" customWidth="1"/>
    <col min="103" max="103" width="10" bestFit="1" customWidth="1"/>
    <col min="104" max="104" width="8.7109375" bestFit="1" customWidth="1"/>
    <col min="105" max="105" width="13" bestFit="1" customWidth="1"/>
    <col min="106" max="106" width="16.140625" bestFit="1" customWidth="1"/>
    <col min="107" max="107" width="12.5703125" bestFit="1" customWidth="1"/>
  </cols>
  <sheetData>
    <row r="1" spans="2:11" x14ac:dyDescent="0.25">
      <c r="B1"/>
      <c r="C1"/>
    </row>
    <row r="2" spans="2:11" ht="18.75" x14ac:dyDescent="0.25">
      <c r="B2" s="22"/>
      <c r="C2" s="23" t="s">
        <v>71</v>
      </c>
      <c r="D2" s="22"/>
      <c r="E2" s="22"/>
      <c r="F2" s="22"/>
    </row>
    <row r="3" spans="2:11" x14ac:dyDescent="0.25">
      <c r="B3" s="22"/>
      <c r="C3" s="24" t="s">
        <v>72</v>
      </c>
      <c r="D3" s="25"/>
      <c r="E3" s="25"/>
      <c r="F3" s="22"/>
    </row>
    <row r="4" spans="2:11" x14ac:dyDescent="0.25">
      <c r="B4" s="22"/>
      <c r="C4" s="26" t="s">
        <v>193</v>
      </c>
      <c r="D4" s="25"/>
      <c r="E4" s="25"/>
      <c r="F4" s="22"/>
    </row>
    <row r="5" spans="2:11" ht="15.75" thickBot="1" x14ac:dyDescent="0.3">
      <c r="B5"/>
      <c r="C5"/>
    </row>
    <row r="6" spans="2:11" ht="15.75" thickBot="1" x14ac:dyDescent="0.3">
      <c r="B6" s="136" t="s">
        <v>74</v>
      </c>
      <c r="C6" s="136"/>
      <c r="D6" s="136" t="s">
        <v>75</v>
      </c>
      <c r="E6" s="136"/>
      <c r="F6" s="136" t="s">
        <v>76</v>
      </c>
      <c r="G6" s="136"/>
      <c r="H6" s="27">
        <f>SUM(F8:F202)</f>
        <v>719651</v>
      </c>
      <c r="J6" s="28" t="s">
        <v>194</v>
      </c>
      <c r="K6" s="28"/>
    </row>
    <row r="7" spans="2:11" x14ac:dyDescent="0.25">
      <c r="B7" s="29" t="s">
        <v>78</v>
      </c>
      <c r="C7" s="29" t="s">
        <v>79</v>
      </c>
      <c r="D7" s="29" t="s">
        <v>80</v>
      </c>
      <c r="E7" s="29" t="s">
        <v>81</v>
      </c>
      <c r="F7" s="29" t="s">
        <v>82</v>
      </c>
      <c r="G7" s="29" t="s">
        <v>83</v>
      </c>
      <c r="H7" s="29" t="s">
        <v>84</v>
      </c>
      <c r="J7" s="60" t="s">
        <v>85</v>
      </c>
      <c r="K7" s="28" t="s">
        <v>86</v>
      </c>
    </row>
    <row r="8" spans="2:11" x14ac:dyDescent="0.25">
      <c r="B8" s="30">
        <v>0</v>
      </c>
      <c r="C8" s="31">
        <v>0</v>
      </c>
      <c r="D8" s="32" t="s">
        <v>87</v>
      </c>
      <c r="E8" t="s">
        <v>87</v>
      </c>
      <c r="F8" s="33">
        <v>0</v>
      </c>
      <c r="G8" s="34" t="s">
        <v>88</v>
      </c>
      <c r="H8" s="35"/>
      <c r="J8" s="36" t="s">
        <v>89</v>
      </c>
      <c r="K8" s="37">
        <v>381456</v>
      </c>
    </row>
    <row r="9" spans="2:11" x14ac:dyDescent="0.25">
      <c r="B9" s="38">
        <v>0</v>
      </c>
      <c r="C9" s="31">
        <v>0</v>
      </c>
      <c r="D9" s="32" t="s">
        <v>90</v>
      </c>
      <c r="E9" t="s">
        <v>90</v>
      </c>
      <c r="F9" s="33">
        <v>0</v>
      </c>
      <c r="G9" s="34" t="s">
        <v>88</v>
      </c>
      <c r="H9" s="40"/>
      <c r="J9" s="36" t="s">
        <v>91</v>
      </c>
      <c r="K9" s="37">
        <v>219596</v>
      </c>
    </row>
    <row r="10" spans="2:11" x14ac:dyDescent="0.25">
      <c r="B10" s="30">
        <v>0</v>
      </c>
      <c r="C10" s="31">
        <v>0</v>
      </c>
      <c r="D10" s="32" t="s">
        <v>92</v>
      </c>
      <c r="E10" t="s">
        <v>92</v>
      </c>
      <c r="F10" s="33">
        <v>0</v>
      </c>
      <c r="G10" s="34" t="s">
        <v>88</v>
      </c>
      <c r="H10" s="40"/>
      <c r="J10" s="36" t="s">
        <v>195</v>
      </c>
      <c r="K10" s="37">
        <v>72000</v>
      </c>
    </row>
    <row r="11" spans="2:11" x14ac:dyDescent="0.25">
      <c r="B11" s="30">
        <v>0</v>
      </c>
      <c r="C11" s="31">
        <v>0</v>
      </c>
      <c r="D11" s="32" t="s">
        <v>94</v>
      </c>
      <c r="E11" t="s">
        <v>94</v>
      </c>
      <c r="F11" s="33">
        <v>0</v>
      </c>
      <c r="G11" s="34" t="s">
        <v>88</v>
      </c>
      <c r="H11" s="40" t="s">
        <v>95</v>
      </c>
      <c r="J11" s="36" t="s">
        <v>93</v>
      </c>
      <c r="K11" s="37">
        <v>6212</v>
      </c>
    </row>
    <row r="12" spans="2:11" x14ac:dyDescent="0.25">
      <c r="B12" s="30">
        <v>0</v>
      </c>
      <c r="C12" s="31">
        <v>0</v>
      </c>
      <c r="D12" s="32" t="s">
        <v>97</v>
      </c>
      <c r="E12" t="s">
        <v>97</v>
      </c>
      <c r="F12" s="33">
        <v>0</v>
      </c>
      <c r="G12" s="34" t="s">
        <v>88</v>
      </c>
      <c r="H12" s="40" t="s">
        <v>95</v>
      </c>
      <c r="J12" s="36" t="s">
        <v>96</v>
      </c>
      <c r="K12" s="37">
        <v>4840</v>
      </c>
    </row>
    <row r="13" spans="2:11" x14ac:dyDescent="0.25">
      <c r="B13" s="30">
        <v>0</v>
      </c>
      <c r="C13" s="31">
        <v>0</v>
      </c>
      <c r="D13" s="32" t="s">
        <v>99</v>
      </c>
      <c r="E13" t="s">
        <v>99</v>
      </c>
      <c r="F13" s="33">
        <v>0</v>
      </c>
      <c r="G13" s="34" t="s">
        <v>88</v>
      </c>
      <c r="H13" s="40"/>
      <c r="J13" s="36" t="s">
        <v>129</v>
      </c>
      <c r="K13" s="37">
        <v>2826</v>
      </c>
    </row>
    <row r="14" spans="2:11" x14ac:dyDescent="0.25">
      <c r="B14" s="30">
        <v>0</v>
      </c>
      <c r="C14" s="31">
        <v>0</v>
      </c>
      <c r="D14" s="32" t="s">
        <v>103</v>
      </c>
      <c r="E14" t="s">
        <v>103</v>
      </c>
      <c r="F14" s="33">
        <v>0</v>
      </c>
      <c r="G14" s="34" t="s">
        <v>88</v>
      </c>
      <c r="H14" s="40"/>
      <c r="J14" s="36" t="s">
        <v>102</v>
      </c>
      <c r="K14" s="37">
        <v>2326</v>
      </c>
    </row>
    <row r="15" spans="2:11" x14ac:dyDescent="0.25">
      <c r="B15" s="30">
        <v>0</v>
      </c>
      <c r="C15" s="31">
        <v>0</v>
      </c>
      <c r="D15" s="32" t="s">
        <v>105</v>
      </c>
      <c r="E15" t="s">
        <v>105</v>
      </c>
      <c r="F15" s="33">
        <v>0</v>
      </c>
      <c r="G15" s="34" t="s">
        <v>88</v>
      </c>
      <c r="H15" s="40"/>
      <c r="J15" s="36" t="s">
        <v>108</v>
      </c>
      <c r="K15" s="37">
        <v>2137</v>
      </c>
    </row>
    <row r="16" spans="2:11" x14ac:dyDescent="0.25">
      <c r="B16" s="30">
        <v>0</v>
      </c>
      <c r="C16" s="31">
        <v>0</v>
      </c>
      <c r="D16" s="32" t="s">
        <v>107</v>
      </c>
      <c r="E16" t="s">
        <v>107</v>
      </c>
      <c r="F16" s="33">
        <v>0</v>
      </c>
      <c r="G16" s="34" t="s">
        <v>88</v>
      </c>
      <c r="H16" s="40"/>
      <c r="J16" s="36" t="s">
        <v>100</v>
      </c>
      <c r="K16" s="37">
        <v>2036</v>
      </c>
    </row>
    <row r="17" spans="2:11" x14ac:dyDescent="0.25">
      <c r="B17" s="30">
        <v>0</v>
      </c>
      <c r="C17" s="31">
        <v>0</v>
      </c>
      <c r="D17" s="32" t="s">
        <v>109</v>
      </c>
      <c r="E17" t="s">
        <v>109</v>
      </c>
      <c r="F17" s="33">
        <v>0</v>
      </c>
      <c r="G17" s="34" t="s">
        <v>88</v>
      </c>
      <c r="H17" s="40"/>
      <c r="J17" s="36" t="s">
        <v>106</v>
      </c>
      <c r="K17" s="37">
        <v>1960</v>
      </c>
    </row>
    <row r="18" spans="2:11" x14ac:dyDescent="0.25">
      <c r="B18" s="30">
        <v>0</v>
      </c>
      <c r="C18" s="31">
        <v>0</v>
      </c>
      <c r="D18" s="32" t="s">
        <v>111</v>
      </c>
      <c r="E18" t="s">
        <v>111</v>
      </c>
      <c r="F18" s="33">
        <v>0</v>
      </c>
      <c r="G18" s="34" t="s">
        <v>88</v>
      </c>
      <c r="H18" s="40"/>
      <c r="J18" s="36" t="s">
        <v>130</v>
      </c>
      <c r="K18" s="37">
        <v>1827</v>
      </c>
    </row>
    <row r="19" spans="2:11" x14ac:dyDescent="0.25">
      <c r="B19" s="30">
        <v>0</v>
      </c>
      <c r="C19" s="31">
        <v>0</v>
      </c>
      <c r="D19" s="32" t="s">
        <v>113</v>
      </c>
      <c r="E19" t="s">
        <v>113</v>
      </c>
      <c r="F19" s="33">
        <v>0</v>
      </c>
      <c r="G19" s="34" t="s">
        <v>88</v>
      </c>
      <c r="H19" s="40"/>
      <c r="J19" s="36" t="s">
        <v>98</v>
      </c>
      <c r="K19" s="37">
        <v>1743</v>
      </c>
    </row>
    <row r="20" spans="2:11" x14ac:dyDescent="0.25">
      <c r="B20" s="30">
        <v>0</v>
      </c>
      <c r="C20" s="31">
        <v>0</v>
      </c>
      <c r="D20" s="32" t="s">
        <v>115</v>
      </c>
      <c r="E20" t="s">
        <v>115</v>
      </c>
      <c r="F20" s="33">
        <v>0</v>
      </c>
      <c r="G20" s="34" t="s">
        <v>88</v>
      </c>
      <c r="H20" s="40"/>
      <c r="J20" s="36" t="s">
        <v>104</v>
      </c>
      <c r="K20" s="37">
        <v>1740</v>
      </c>
    </row>
    <row r="21" spans="2:11" x14ac:dyDescent="0.25">
      <c r="B21" s="30">
        <v>0</v>
      </c>
      <c r="C21" s="31">
        <v>0</v>
      </c>
      <c r="D21" s="32" t="s">
        <v>117</v>
      </c>
      <c r="E21" t="s">
        <v>117</v>
      </c>
      <c r="F21" s="33">
        <v>0</v>
      </c>
      <c r="G21" s="34" t="s">
        <v>88</v>
      </c>
      <c r="H21" s="40"/>
      <c r="J21" s="36" t="s">
        <v>120</v>
      </c>
      <c r="K21" s="37">
        <v>1662</v>
      </c>
    </row>
    <row r="22" spans="2:11" x14ac:dyDescent="0.25">
      <c r="B22" s="30">
        <v>0</v>
      </c>
      <c r="C22" s="31">
        <v>0</v>
      </c>
      <c r="D22" s="32" t="s">
        <v>119</v>
      </c>
      <c r="E22" t="s">
        <v>119</v>
      </c>
      <c r="F22" s="33">
        <v>0</v>
      </c>
      <c r="G22" s="34" t="s">
        <v>88</v>
      </c>
      <c r="H22" s="40"/>
      <c r="J22" s="36" t="s">
        <v>127</v>
      </c>
      <c r="K22" s="37">
        <v>1627</v>
      </c>
    </row>
    <row r="23" spans="2:11" x14ac:dyDescent="0.25">
      <c r="B23" s="30">
        <v>0</v>
      </c>
      <c r="C23" s="31">
        <v>0</v>
      </c>
      <c r="D23" s="32" t="s">
        <v>121</v>
      </c>
      <c r="E23" t="s">
        <v>121</v>
      </c>
      <c r="F23" s="33">
        <v>0</v>
      </c>
      <c r="G23" s="34" t="s">
        <v>88</v>
      </c>
      <c r="H23" s="40"/>
      <c r="J23" s="36" t="s">
        <v>110</v>
      </c>
      <c r="K23" s="37">
        <v>1583</v>
      </c>
    </row>
    <row r="24" spans="2:11" x14ac:dyDescent="0.25">
      <c r="B24" s="41">
        <v>6900548</v>
      </c>
      <c r="C24" s="36">
        <v>6900550</v>
      </c>
      <c r="D24" s="32" t="s">
        <v>123</v>
      </c>
      <c r="E24" s="42" t="s">
        <v>123</v>
      </c>
      <c r="F24" s="33">
        <f t="shared" ref="F24:F87" si="0">+C24-B24+1</f>
        <v>3</v>
      </c>
      <c r="G24" s="34" t="s">
        <v>124</v>
      </c>
      <c r="H24" s="40"/>
      <c r="J24" s="36" t="s">
        <v>116</v>
      </c>
      <c r="K24" s="37">
        <v>1539</v>
      </c>
    </row>
    <row r="25" spans="2:11" x14ac:dyDescent="0.25">
      <c r="B25" s="41">
        <v>7161601</v>
      </c>
      <c r="C25" s="36">
        <v>7161846</v>
      </c>
      <c r="D25" s="32" t="s">
        <v>96</v>
      </c>
      <c r="E25" t="s">
        <v>96</v>
      </c>
      <c r="F25" s="33">
        <f t="shared" si="0"/>
        <v>246</v>
      </c>
      <c r="G25" s="34" t="s">
        <v>124</v>
      </c>
      <c r="H25" s="40" t="s">
        <v>126</v>
      </c>
      <c r="J25" s="36" t="s">
        <v>128</v>
      </c>
      <c r="K25" s="37">
        <v>1493</v>
      </c>
    </row>
    <row r="26" spans="2:11" x14ac:dyDescent="0.25">
      <c r="B26" s="41">
        <v>7161848</v>
      </c>
      <c r="C26" s="36">
        <v>7161901</v>
      </c>
      <c r="D26" s="32" t="s">
        <v>96</v>
      </c>
      <c r="E26" t="s">
        <v>96</v>
      </c>
      <c r="F26" s="33">
        <f t="shared" si="0"/>
        <v>54</v>
      </c>
      <c r="G26" s="34" t="s">
        <v>124</v>
      </c>
      <c r="H26" s="40"/>
      <c r="J26" s="36" t="s">
        <v>114</v>
      </c>
      <c r="K26" s="37">
        <v>1200</v>
      </c>
    </row>
    <row r="27" spans="2:11" x14ac:dyDescent="0.25">
      <c r="B27" s="41">
        <v>7161903</v>
      </c>
      <c r="C27" s="36">
        <v>7161963</v>
      </c>
      <c r="D27" s="32" t="s">
        <v>96</v>
      </c>
      <c r="E27" t="s">
        <v>96</v>
      </c>
      <c r="F27" s="33">
        <f t="shared" si="0"/>
        <v>61</v>
      </c>
      <c r="G27" s="34" t="s">
        <v>124</v>
      </c>
      <c r="H27" s="40"/>
      <c r="J27" s="36" t="s">
        <v>132</v>
      </c>
      <c r="K27" s="37">
        <v>1161</v>
      </c>
    </row>
    <row r="28" spans="2:11" x14ac:dyDescent="0.25">
      <c r="B28" s="41">
        <v>7161965</v>
      </c>
      <c r="C28" s="36">
        <v>7162583</v>
      </c>
      <c r="D28" s="32" t="s">
        <v>96</v>
      </c>
      <c r="E28" t="s">
        <v>96</v>
      </c>
      <c r="F28" s="33">
        <f t="shared" si="0"/>
        <v>619</v>
      </c>
      <c r="G28" s="34" t="s">
        <v>124</v>
      </c>
      <c r="H28" s="40"/>
      <c r="J28" s="36" t="s">
        <v>122</v>
      </c>
      <c r="K28" s="37">
        <v>1034</v>
      </c>
    </row>
    <row r="29" spans="2:11" x14ac:dyDescent="0.25">
      <c r="B29" s="41">
        <v>7162585</v>
      </c>
      <c r="C29" s="36">
        <v>7162601</v>
      </c>
      <c r="D29" s="32" t="s">
        <v>96</v>
      </c>
      <c r="E29" t="s">
        <v>96</v>
      </c>
      <c r="F29" s="33">
        <f t="shared" si="0"/>
        <v>17</v>
      </c>
      <c r="G29" s="34" t="s">
        <v>124</v>
      </c>
      <c r="H29" s="40"/>
      <c r="J29" s="36" t="s">
        <v>196</v>
      </c>
      <c r="K29" s="37">
        <v>975</v>
      </c>
    </row>
    <row r="30" spans="2:11" x14ac:dyDescent="0.25">
      <c r="B30" s="41">
        <v>7162603</v>
      </c>
      <c r="C30" s="36">
        <v>7162658</v>
      </c>
      <c r="D30" s="32" t="s">
        <v>96</v>
      </c>
      <c r="E30" t="s">
        <v>96</v>
      </c>
      <c r="F30" s="33">
        <f t="shared" si="0"/>
        <v>56</v>
      </c>
      <c r="G30" s="34" t="s">
        <v>124</v>
      </c>
      <c r="H30" s="40"/>
      <c r="J30" s="36" t="s">
        <v>133</v>
      </c>
      <c r="K30" s="37">
        <v>955</v>
      </c>
    </row>
    <row r="31" spans="2:11" x14ac:dyDescent="0.25">
      <c r="B31" s="41">
        <v>7162661</v>
      </c>
      <c r="C31" s="36">
        <v>7162673</v>
      </c>
      <c r="D31" s="32" t="s">
        <v>96</v>
      </c>
      <c r="E31" t="s">
        <v>96</v>
      </c>
      <c r="F31" s="33">
        <f t="shared" si="0"/>
        <v>13</v>
      </c>
      <c r="G31" s="34" t="s">
        <v>124</v>
      </c>
      <c r="H31" s="40"/>
      <c r="J31" s="36" t="s">
        <v>131</v>
      </c>
      <c r="K31" s="37">
        <v>781</v>
      </c>
    </row>
    <row r="32" spans="2:11" x14ac:dyDescent="0.25">
      <c r="B32" s="41">
        <v>7162676</v>
      </c>
      <c r="C32" s="36">
        <v>7162677</v>
      </c>
      <c r="D32" s="32" t="s">
        <v>96</v>
      </c>
      <c r="E32" t="s">
        <v>96</v>
      </c>
      <c r="F32" s="33">
        <f t="shared" si="0"/>
        <v>2</v>
      </c>
      <c r="G32" s="34" t="s">
        <v>124</v>
      </c>
      <c r="H32" s="40"/>
      <c r="J32" s="36" t="s">
        <v>137</v>
      </c>
      <c r="K32" s="37">
        <v>675</v>
      </c>
    </row>
    <row r="33" spans="2:11" x14ac:dyDescent="0.25">
      <c r="B33" s="41">
        <v>7162679</v>
      </c>
      <c r="C33" s="36">
        <v>7162681</v>
      </c>
      <c r="D33" s="32" t="s">
        <v>96</v>
      </c>
      <c r="E33" t="s">
        <v>96</v>
      </c>
      <c r="F33" s="33">
        <f t="shared" si="0"/>
        <v>3</v>
      </c>
      <c r="G33" s="34" t="s">
        <v>124</v>
      </c>
      <c r="H33" s="40"/>
      <c r="J33" s="36" t="s">
        <v>112</v>
      </c>
      <c r="K33" s="37">
        <v>609</v>
      </c>
    </row>
    <row r="34" spans="2:11" x14ac:dyDescent="0.25">
      <c r="B34" s="41">
        <v>7162683</v>
      </c>
      <c r="C34" s="36">
        <v>7162697</v>
      </c>
      <c r="D34" s="32" t="s">
        <v>96</v>
      </c>
      <c r="E34" t="s">
        <v>96</v>
      </c>
      <c r="F34" s="33">
        <f t="shared" si="0"/>
        <v>15</v>
      </c>
      <c r="G34" s="34" t="s">
        <v>124</v>
      </c>
      <c r="H34" s="40"/>
      <c r="J34" s="36" t="s">
        <v>118</v>
      </c>
      <c r="K34" s="37">
        <v>570</v>
      </c>
    </row>
    <row r="35" spans="2:11" x14ac:dyDescent="0.25">
      <c r="B35" s="41">
        <v>7162699</v>
      </c>
      <c r="C35" s="36">
        <v>7162757</v>
      </c>
      <c r="D35" s="32" t="s">
        <v>96</v>
      </c>
      <c r="E35" t="s">
        <v>96</v>
      </c>
      <c r="F35" s="33">
        <f t="shared" si="0"/>
        <v>59</v>
      </c>
      <c r="G35" s="34" t="s">
        <v>124</v>
      </c>
      <c r="H35" s="40"/>
      <c r="J35" s="36" t="s">
        <v>138</v>
      </c>
      <c r="K35" s="37">
        <v>414</v>
      </c>
    </row>
    <row r="36" spans="2:11" x14ac:dyDescent="0.25">
      <c r="B36" s="41">
        <v>7162759</v>
      </c>
      <c r="C36" s="36">
        <v>7162764</v>
      </c>
      <c r="D36" s="32" t="s">
        <v>96</v>
      </c>
      <c r="E36" t="s">
        <v>96</v>
      </c>
      <c r="F36" s="33">
        <f t="shared" si="0"/>
        <v>6</v>
      </c>
      <c r="G36" s="34" t="s">
        <v>124</v>
      </c>
      <c r="H36" s="40"/>
      <c r="J36" s="36" t="s">
        <v>148</v>
      </c>
      <c r="K36" s="37">
        <v>349</v>
      </c>
    </row>
    <row r="37" spans="2:11" x14ac:dyDescent="0.25">
      <c r="B37" s="41">
        <v>7162766</v>
      </c>
      <c r="C37" s="36">
        <v>7162777</v>
      </c>
      <c r="D37" s="32" t="s">
        <v>96</v>
      </c>
      <c r="E37" t="s">
        <v>96</v>
      </c>
      <c r="F37" s="33">
        <f t="shared" si="0"/>
        <v>12</v>
      </c>
      <c r="G37" s="34" t="s">
        <v>124</v>
      </c>
      <c r="H37" s="40"/>
      <c r="J37" s="36" t="s">
        <v>134</v>
      </c>
      <c r="K37" s="37">
        <v>318</v>
      </c>
    </row>
    <row r="38" spans="2:11" x14ac:dyDescent="0.25">
      <c r="B38" s="41">
        <v>7322383</v>
      </c>
      <c r="C38" s="36">
        <v>7322411</v>
      </c>
      <c r="D38" s="32" t="s">
        <v>123</v>
      </c>
      <c r="E38" s="42" t="s">
        <v>123</v>
      </c>
      <c r="F38" s="33">
        <f t="shared" si="0"/>
        <v>29</v>
      </c>
      <c r="G38" s="34" t="s">
        <v>124</v>
      </c>
      <c r="H38" s="40"/>
      <c r="J38" s="36" t="s">
        <v>125</v>
      </c>
      <c r="K38" s="37">
        <v>318</v>
      </c>
    </row>
    <row r="39" spans="2:11" x14ac:dyDescent="0.25">
      <c r="B39" s="41">
        <v>7383097</v>
      </c>
      <c r="C39" s="36">
        <v>7383097</v>
      </c>
      <c r="D39" s="32" t="s">
        <v>140</v>
      </c>
      <c r="E39" t="s">
        <v>140</v>
      </c>
      <c r="F39" s="33">
        <f t="shared" si="0"/>
        <v>1</v>
      </c>
      <c r="G39" s="34" t="s">
        <v>124</v>
      </c>
      <c r="H39" s="40" t="s">
        <v>141</v>
      </c>
      <c r="J39" s="36" t="s">
        <v>142</v>
      </c>
      <c r="K39" s="37">
        <v>318</v>
      </c>
    </row>
    <row r="40" spans="2:11" x14ac:dyDescent="0.25">
      <c r="B40" s="41">
        <v>7383493</v>
      </c>
      <c r="C40" s="36">
        <v>7383530</v>
      </c>
      <c r="D40" s="32" t="s">
        <v>123</v>
      </c>
      <c r="E40" s="42" t="s">
        <v>123</v>
      </c>
      <c r="F40" s="33">
        <f t="shared" si="0"/>
        <v>38</v>
      </c>
      <c r="G40" s="34" t="s">
        <v>124</v>
      </c>
      <c r="H40" s="40"/>
      <c r="J40" s="36" t="s">
        <v>139</v>
      </c>
      <c r="K40" s="37">
        <v>274</v>
      </c>
    </row>
    <row r="41" spans="2:11" x14ac:dyDescent="0.25">
      <c r="B41" s="41">
        <v>7452931</v>
      </c>
      <c r="C41" s="36">
        <v>7452950</v>
      </c>
      <c r="D41" s="32" t="s">
        <v>123</v>
      </c>
      <c r="E41" s="42" t="s">
        <v>123</v>
      </c>
      <c r="F41" s="33">
        <f t="shared" si="0"/>
        <v>20</v>
      </c>
      <c r="G41" s="34" t="s">
        <v>124</v>
      </c>
      <c r="H41" s="40"/>
      <c r="J41" s="36" t="s">
        <v>136</v>
      </c>
      <c r="K41" s="37">
        <v>251</v>
      </c>
    </row>
    <row r="42" spans="2:11" x14ac:dyDescent="0.25">
      <c r="B42" s="41">
        <v>7480531</v>
      </c>
      <c r="C42" s="36">
        <v>7480550</v>
      </c>
      <c r="D42" s="32" t="s">
        <v>123</v>
      </c>
      <c r="E42" s="42" t="s">
        <v>123</v>
      </c>
      <c r="F42" s="33">
        <f t="shared" si="0"/>
        <v>20</v>
      </c>
      <c r="G42" s="34" t="s">
        <v>124</v>
      </c>
      <c r="H42" s="40"/>
      <c r="J42" s="36" t="s">
        <v>140</v>
      </c>
      <c r="K42" s="37">
        <v>243</v>
      </c>
    </row>
    <row r="43" spans="2:11" x14ac:dyDescent="0.25">
      <c r="B43" s="41">
        <v>7655930</v>
      </c>
      <c r="C43" s="36">
        <v>7655930</v>
      </c>
      <c r="D43" s="32" t="s">
        <v>93</v>
      </c>
      <c r="E43" t="s">
        <v>93</v>
      </c>
      <c r="F43" s="33">
        <f t="shared" si="0"/>
        <v>1</v>
      </c>
      <c r="G43" s="34" t="s">
        <v>124</v>
      </c>
      <c r="H43" s="40" t="s">
        <v>146</v>
      </c>
      <c r="J43" s="36" t="s">
        <v>143</v>
      </c>
      <c r="K43" s="37">
        <v>230</v>
      </c>
    </row>
    <row r="44" spans="2:11" x14ac:dyDescent="0.25">
      <c r="B44" s="36">
        <v>7655946</v>
      </c>
      <c r="C44" s="36">
        <v>7655948</v>
      </c>
      <c r="D44" s="32" t="s">
        <v>93</v>
      </c>
      <c r="E44" t="s">
        <v>93</v>
      </c>
      <c r="F44" s="33">
        <f t="shared" si="0"/>
        <v>3</v>
      </c>
      <c r="G44" s="34" t="s">
        <v>124</v>
      </c>
      <c r="H44" s="40"/>
      <c r="J44" s="36" t="s">
        <v>144</v>
      </c>
      <c r="K44" s="37">
        <v>228</v>
      </c>
    </row>
    <row r="45" spans="2:11" x14ac:dyDescent="0.25">
      <c r="B45" s="41">
        <v>7660628</v>
      </c>
      <c r="C45" s="36">
        <v>7660634</v>
      </c>
      <c r="D45" s="32" t="s">
        <v>145</v>
      </c>
      <c r="E45" t="s">
        <v>145</v>
      </c>
      <c r="F45" s="33">
        <f t="shared" si="0"/>
        <v>7</v>
      </c>
      <c r="G45" s="34" t="s">
        <v>124</v>
      </c>
      <c r="H45" s="40"/>
      <c r="J45" s="36" t="s">
        <v>123</v>
      </c>
      <c r="K45" s="37">
        <v>110</v>
      </c>
    </row>
    <row r="46" spans="2:11" x14ac:dyDescent="0.25">
      <c r="B46" s="41">
        <v>7660645</v>
      </c>
      <c r="C46" s="36">
        <v>7660660</v>
      </c>
      <c r="D46" s="32" t="s">
        <v>145</v>
      </c>
      <c r="E46" t="s">
        <v>145</v>
      </c>
      <c r="F46" s="33">
        <f t="shared" si="0"/>
        <v>16</v>
      </c>
      <c r="G46" s="34" t="s">
        <v>124</v>
      </c>
      <c r="H46" s="40"/>
      <c r="J46" s="36" t="s">
        <v>145</v>
      </c>
      <c r="K46" s="37">
        <v>23</v>
      </c>
    </row>
    <row r="47" spans="2:11" x14ac:dyDescent="0.25">
      <c r="B47" s="41">
        <v>7713417</v>
      </c>
      <c r="C47" s="36">
        <v>7713419</v>
      </c>
      <c r="D47" s="32" t="s">
        <v>93</v>
      </c>
      <c r="E47" t="s">
        <v>93</v>
      </c>
      <c r="F47" s="33">
        <f t="shared" si="0"/>
        <v>3</v>
      </c>
      <c r="G47" s="34" t="s">
        <v>124</v>
      </c>
      <c r="H47" s="40"/>
      <c r="J47" s="36" t="s">
        <v>147</v>
      </c>
      <c r="K47" s="37">
        <v>11</v>
      </c>
    </row>
    <row r="48" spans="2:11" x14ac:dyDescent="0.25">
      <c r="B48" s="41">
        <v>7715401</v>
      </c>
      <c r="C48" s="36">
        <v>7715403</v>
      </c>
      <c r="D48" s="32" t="s">
        <v>93</v>
      </c>
      <c r="E48" t="s">
        <v>93</v>
      </c>
      <c r="F48" s="33">
        <f t="shared" si="0"/>
        <v>3</v>
      </c>
      <c r="G48" s="34" t="s">
        <v>124</v>
      </c>
      <c r="H48" s="40"/>
      <c r="J48" s="36" t="s">
        <v>101</v>
      </c>
      <c r="K48" s="37">
        <v>1</v>
      </c>
    </row>
    <row r="49" spans="2:11" x14ac:dyDescent="0.25">
      <c r="B49" s="41">
        <v>7715406</v>
      </c>
      <c r="C49" s="36">
        <v>7715410</v>
      </c>
      <c r="D49" s="32" t="s">
        <v>93</v>
      </c>
      <c r="E49" t="s">
        <v>93</v>
      </c>
      <c r="F49" s="33">
        <f t="shared" si="0"/>
        <v>5</v>
      </c>
      <c r="G49" s="34" t="s">
        <v>124</v>
      </c>
      <c r="H49" s="40"/>
      <c r="J49" s="36" t="s">
        <v>99</v>
      </c>
      <c r="K49" s="37">
        <v>0</v>
      </c>
    </row>
    <row r="50" spans="2:11" x14ac:dyDescent="0.25">
      <c r="B50" s="41">
        <v>7715421</v>
      </c>
      <c r="C50" s="36">
        <v>7715427</v>
      </c>
      <c r="D50" s="32" t="s">
        <v>93</v>
      </c>
      <c r="E50" t="s">
        <v>93</v>
      </c>
      <c r="F50" s="33">
        <f t="shared" si="0"/>
        <v>7</v>
      </c>
      <c r="G50" s="34" t="s">
        <v>124</v>
      </c>
      <c r="H50" s="40"/>
      <c r="J50" s="36" t="s">
        <v>121</v>
      </c>
      <c r="K50" s="37">
        <v>0</v>
      </c>
    </row>
    <row r="51" spans="2:11" x14ac:dyDescent="0.25">
      <c r="B51" s="41">
        <v>7715429</v>
      </c>
      <c r="C51" s="36">
        <v>7715429</v>
      </c>
      <c r="D51" s="32" t="s">
        <v>93</v>
      </c>
      <c r="E51" t="s">
        <v>93</v>
      </c>
      <c r="F51" s="33">
        <f t="shared" si="0"/>
        <v>1</v>
      </c>
      <c r="G51" s="34" t="s">
        <v>124</v>
      </c>
      <c r="H51" s="40"/>
      <c r="J51" s="36" t="s">
        <v>87</v>
      </c>
      <c r="K51" s="37">
        <v>0</v>
      </c>
    </row>
    <row r="52" spans="2:11" x14ac:dyDescent="0.25">
      <c r="B52" s="41">
        <v>7715430</v>
      </c>
      <c r="C52" s="36">
        <v>7715431</v>
      </c>
      <c r="D52" s="32" t="s">
        <v>93</v>
      </c>
      <c r="E52" t="s">
        <v>93</v>
      </c>
      <c r="F52" s="33">
        <f t="shared" si="0"/>
        <v>2</v>
      </c>
      <c r="G52" s="34" t="s">
        <v>124</v>
      </c>
      <c r="H52" s="40"/>
      <c r="J52" s="36" t="s">
        <v>109</v>
      </c>
      <c r="K52" s="37">
        <v>0</v>
      </c>
    </row>
    <row r="53" spans="2:11" x14ac:dyDescent="0.25">
      <c r="B53" s="41">
        <v>7738722</v>
      </c>
      <c r="C53" s="36">
        <v>7738725</v>
      </c>
      <c r="D53" s="32" t="s">
        <v>108</v>
      </c>
      <c r="E53" t="s">
        <v>108</v>
      </c>
      <c r="F53" s="33">
        <f t="shared" si="0"/>
        <v>4</v>
      </c>
      <c r="G53" s="34" t="s">
        <v>124</v>
      </c>
      <c r="H53" s="40" t="s">
        <v>197</v>
      </c>
      <c r="J53" s="36" t="s">
        <v>103</v>
      </c>
      <c r="K53" s="37">
        <v>0</v>
      </c>
    </row>
    <row r="54" spans="2:11" x14ac:dyDescent="0.25">
      <c r="B54" s="41">
        <v>7756799</v>
      </c>
      <c r="C54" s="36">
        <v>7756799</v>
      </c>
      <c r="D54" s="32" t="s">
        <v>136</v>
      </c>
      <c r="E54" t="s">
        <v>136</v>
      </c>
      <c r="F54" s="33">
        <f t="shared" si="0"/>
        <v>1</v>
      </c>
      <c r="G54" s="34" t="s">
        <v>124</v>
      </c>
      <c r="H54" s="40"/>
      <c r="J54" s="36" t="s">
        <v>111</v>
      </c>
      <c r="K54" s="37">
        <v>0</v>
      </c>
    </row>
    <row r="55" spans="2:11" x14ac:dyDescent="0.25">
      <c r="B55" s="41">
        <v>7922431</v>
      </c>
      <c r="C55" s="36">
        <v>7922431</v>
      </c>
      <c r="D55" s="32" t="s">
        <v>93</v>
      </c>
      <c r="E55" t="s">
        <v>93</v>
      </c>
      <c r="F55" s="33">
        <f t="shared" si="0"/>
        <v>1</v>
      </c>
      <c r="G55" s="34" t="s">
        <v>124</v>
      </c>
      <c r="H55" s="40"/>
      <c r="J55" s="36" t="s">
        <v>113</v>
      </c>
      <c r="K55" s="37">
        <v>0</v>
      </c>
    </row>
    <row r="56" spans="2:11" x14ac:dyDescent="0.25">
      <c r="B56" s="41">
        <v>7922436</v>
      </c>
      <c r="C56" s="36">
        <v>7922436</v>
      </c>
      <c r="D56" s="32" t="s">
        <v>93</v>
      </c>
      <c r="E56" t="s">
        <v>93</v>
      </c>
      <c r="F56" s="33">
        <f t="shared" si="0"/>
        <v>1</v>
      </c>
      <c r="G56" s="34" t="s">
        <v>124</v>
      </c>
      <c r="H56" s="40"/>
      <c r="J56" s="36" t="s">
        <v>92</v>
      </c>
      <c r="K56" s="37">
        <v>0</v>
      </c>
    </row>
    <row r="57" spans="2:11" x14ac:dyDescent="0.25">
      <c r="B57" s="41">
        <v>7922440</v>
      </c>
      <c r="C57" s="36">
        <v>7922440</v>
      </c>
      <c r="D57" s="32" t="s">
        <v>93</v>
      </c>
      <c r="E57" t="s">
        <v>93</v>
      </c>
      <c r="F57" s="33">
        <f t="shared" si="0"/>
        <v>1</v>
      </c>
      <c r="G57" s="34" t="s">
        <v>124</v>
      </c>
      <c r="H57" s="40"/>
      <c r="J57" s="36" t="s">
        <v>115</v>
      </c>
      <c r="K57" s="37">
        <v>0</v>
      </c>
    </row>
    <row r="58" spans="2:11" x14ac:dyDescent="0.25">
      <c r="B58" s="41">
        <v>7924671</v>
      </c>
      <c r="C58" s="36">
        <v>7924672</v>
      </c>
      <c r="D58" s="32" t="s">
        <v>108</v>
      </c>
      <c r="E58" t="s">
        <v>108</v>
      </c>
      <c r="F58" s="33">
        <f t="shared" si="0"/>
        <v>2</v>
      </c>
      <c r="G58" s="34" t="s">
        <v>124</v>
      </c>
      <c r="H58" s="40"/>
      <c r="J58" s="36" t="s">
        <v>119</v>
      </c>
      <c r="K58" s="37">
        <v>0</v>
      </c>
    </row>
    <row r="59" spans="2:11" x14ac:dyDescent="0.25">
      <c r="B59" s="41">
        <v>7946486</v>
      </c>
      <c r="C59" s="36">
        <v>7946512</v>
      </c>
      <c r="D59" s="32" t="s">
        <v>138</v>
      </c>
      <c r="E59" t="s">
        <v>138</v>
      </c>
      <c r="F59" s="33">
        <f t="shared" si="0"/>
        <v>27</v>
      </c>
      <c r="G59" s="34" t="s">
        <v>124</v>
      </c>
      <c r="H59" s="40"/>
      <c r="J59" s="36" t="s">
        <v>117</v>
      </c>
      <c r="K59" s="37">
        <v>0</v>
      </c>
    </row>
    <row r="60" spans="2:11" x14ac:dyDescent="0.25">
      <c r="B60" s="41">
        <v>8032883</v>
      </c>
      <c r="C60" s="36">
        <v>8032957</v>
      </c>
      <c r="D60" s="32" t="s">
        <v>139</v>
      </c>
      <c r="E60" t="s">
        <v>139</v>
      </c>
      <c r="F60" s="33">
        <f t="shared" si="0"/>
        <v>75</v>
      </c>
      <c r="G60" s="34" t="s">
        <v>124</v>
      </c>
      <c r="H60" s="40"/>
      <c r="J60" s="36" t="s">
        <v>90</v>
      </c>
      <c r="K60" s="37">
        <v>0</v>
      </c>
    </row>
    <row r="61" spans="2:11" x14ac:dyDescent="0.25">
      <c r="B61" s="41">
        <v>8141281</v>
      </c>
      <c r="C61" s="36">
        <v>8141359</v>
      </c>
      <c r="D61" s="32" t="s">
        <v>138</v>
      </c>
      <c r="E61" t="s">
        <v>138</v>
      </c>
      <c r="F61" s="33">
        <f t="shared" si="0"/>
        <v>79</v>
      </c>
      <c r="G61" s="34" t="s">
        <v>124</v>
      </c>
      <c r="H61" s="40"/>
      <c r="J61" s="36" t="s">
        <v>94</v>
      </c>
      <c r="K61" s="37">
        <v>0</v>
      </c>
    </row>
    <row r="62" spans="2:11" x14ac:dyDescent="0.25">
      <c r="B62" s="41">
        <v>8172051</v>
      </c>
      <c r="C62" s="36">
        <v>8172080</v>
      </c>
      <c r="D62" s="32" t="s">
        <v>93</v>
      </c>
      <c r="E62" t="s">
        <v>93</v>
      </c>
      <c r="F62" s="33">
        <f t="shared" si="0"/>
        <v>30</v>
      </c>
      <c r="G62" s="34" t="s">
        <v>124</v>
      </c>
      <c r="H62" s="40"/>
      <c r="J62" s="36" t="s">
        <v>105</v>
      </c>
      <c r="K62" s="37">
        <v>0</v>
      </c>
    </row>
    <row r="63" spans="2:11" x14ac:dyDescent="0.25">
      <c r="B63" s="41">
        <v>8178222</v>
      </c>
      <c r="C63" s="36">
        <v>8178253</v>
      </c>
      <c r="D63" s="32" t="s">
        <v>138</v>
      </c>
      <c r="E63" t="s">
        <v>138</v>
      </c>
      <c r="F63" s="33">
        <f t="shared" si="0"/>
        <v>32</v>
      </c>
      <c r="G63" s="34" t="s">
        <v>124</v>
      </c>
      <c r="H63" s="40"/>
      <c r="J63" s="36" t="s">
        <v>97</v>
      </c>
      <c r="K63" s="37">
        <v>0</v>
      </c>
    </row>
    <row r="64" spans="2:11" x14ac:dyDescent="0.25">
      <c r="B64" s="41">
        <v>8196572</v>
      </c>
      <c r="C64" s="36">
        <v>8197106</v>
      </c>
      <c r="D64" s="32" t="s">
        <v>96</v>
      </c>
      <c r="E64" t="s">
        <v>96</v>
      </c>
      <c r="F64" s="33">
        <f t="shared" si="0"/>
        <v>535</v>
      </c>
      <c r="G64" s="34" t="s">
        <v>124</v>
      </c>
      <c r="H64" s="40"/>
      <c r="J64" s="36" t="s">
        <v>107</v>
      </c>
      <c r="K64" s="37">
        <v>0</v>
      </c>
    </row>
    <row r="65" spans="2:11" x14ac:dyDescent="0.25">
      <c r="B65" s="41">
        <v>8226320</v>
      </c>
      <c r="C65" s="36">
        <v>8226320</v>
      </c>
      <c r="D65" s="32" t="s">
        <v>108</v>
      </c>
      <c r="E65" t="s">
        <v>108</v>
      </c>
      <c r="F65" s="33">
        <f t="shared" si="0"/>
        <v>1</v>
      </c>
      <c r="G65" s="34" t="s">
        <v>124</v>
      </c>
      <c r="H65" s="40"/>
      <c r="J65" s="36" t="s">
        <v>150</v>
      </c>
      <c r="K65" s="37">
        <v>719651</v>
      </c>
    </row>
    <row r="66" spans="2:11" x14ac:dyDescent="0.25">
      <c r="B66" s="41">
        <v>8316521</v>
      </c>
      <c r="C66" s="36">
        <v>8316780</v>
      </c>
      <c r="D66" s="32" t="s">
        <v>96</v>
      </c>
      <c r="E66" t="s">
        <v>96</v>
      </c>
      <c r="F66" s="33">
        <f t="shared" si="0"/>
        <v>260</v>
      </c>
      <c r="G66" s="34" t="s">
        <v>124</v>
      </c>
      <c r="H66" s="40"/>
    </row>
    <row r="67" spans="2:11" x14ac:dyDescent="0.25">
      <c r="B67" s="41">
        <v>8357368</v>
      </c>
      <c r="C67" s="36">
        <v>8357370</v>
      </c>
      <c r="D67" s="32" t="s">
        <v>140</v>
      </c>
      <c r="E67" t="s">
        <v>140</v>
      </c>
      <c r="F67" s="33">
        <f t="shared" si="0"/>
        <v>3</v>
      </c>
      <c r="G67" s="34" t="s">
        <v>124</v>
      </c>
      <c r="H67" s="40"/>
    </row>
    <row r="68" spans="2:11" x14ac:dyDescent="0.25">
      <c r="B68" s="41">
        <v>8389961</v>
      </c>
      <c r="C68" s="36">
        <v>8390213</v>
      </c>
      <c r="D68" s="32" t="s">
        <v>96</v>
      </c>
      <c r="E68" t="s">
        <v>96</v>
      </c>
      <c r="F68" s="33">
        <f t="shared" si="0"/>
        <v>253</v>
      </c>
      <c r="G68" s="34" t="s">
        <v>124</v>
      </c>
      <c r="H68" s="40"/>
    </row>
    <row r="69" spans="2:11" x14ac:dyDescent="0.25">
      <c r="B69" s="41">
        <v>8402521</v>
      </c>
      <c r="C69" s="36">
        <v>8402836</v>
      </c>
      <c r="D69" s="32" t="s">
        <v>96</v>
      </c>
      <c r="E69" t="s">
        <v>96</v>
      </c>
      <c r="F69" s="33">
        <f t="shared" si="0"/>
        <v>316</v>
      </c>
      <c r="G69" s="34" t="s">
        <v>124</v>
      </c>
      <c r="H69" s="40"/>
    </row>
    <row r="70" spans="2:11" x14ac:dyDescent="0.25">
      <c r="B70" s="41">
        <v>8403002</v>
      </c>
      <c r="C70" s="36">
        <v>8403054</v>
      </c>
      <c r="D70" s="32" t="s">
        <v>138</v>
      </c>
      <c r="E70" t="s">
        <v>138</v>
      </c>
      <c r="F70" s="33">
        <f t="shared" si="0"/>
        <v>53</v>
      </c>
      <c r="G70" s="34" t="s">
        <v>124</v>
      </c>
      <c r="H70" s="40"/>
    </row>
    <row r="71" spans="2:11" x14ac:dyDescent="0.25">
      <c r="B71" s="41">
        <v>8425440</v>
      </c>
      <c r="C71" s="36">
        <v>8425491</v>
      </c>
      <c r="D71" s="32" t="s">
        <v>138</v>
      </c>
      <c r="E71" t="s">
        <v>138</v>
      </c>
      <c r="F71" s="33">
        <f t="shared" si="0"/>
        <v>52</v>
      </c>
      <c r="G71" s="34" t="s">
        <v>124</v>
      </c>
      <c r="H71" s="40"/>
    </row>
    <row r="72" spans="2:11" x14ac:dyDescent="0.25">
      <c r="B72" s="41">
        <v>8546351</v>
      </c>
      <c r="C72" s="36">
        <v>8546737</v>
      </c>
      <c r="D72" s="32" t="s">
        <v>96</v>
      </c>
      <c r="E72" t="s">
        <v>96</v>
      </c>
      <c r="F72" s="33">
        <f t="shared" si="0"/>
        <v>387</v>
      </c>
      <c r="G72" s="34" t="s">
        <v>124</v>
      </c>
      <c r="H72" s="40"/>
    </row>
    <row r="73" spans="2:11" x14ac:dyDescent="0.25">
      <c r="B73" s="41">
        <v>8586042</v>
      </c>
      <c r="C73" s="36">
        <v>8586059</v>
      </c>
      <c r="D73" s="32" t="s">
        <v>138</v>
      </c>
      <c r="E73" t="s">
        <v>138</v>
      </c>
      <c r="F73" s="33">
        <f t="shared" si="0"/>
        <v>18</v>
      </c>
      <c r="G73" s="34" t="s">
        <v>124</v>
      </c>
      <c r="H73" s="40"/>
    </row>
    <row r="74" spans="2:11" x14ac:dyDescent="0.25">
      <c r="B74" s="41">
        <v>8589231</v>
      </c>
      <c r="C74" s="36">
        <v>8589274</v>
      </c>
      <c r="D74" s="32" t="s">
        <v>140</v>
      </c>
      <c r="E74" t="s">
        <v>140</v>
      </c>
      <c r="F74" s="33">
        <f t="shared" si="0"/>
        <v>44</v>
      </c>
      <c r="G74" s="34" t="s">
        <v>124</v>
      </c>
      <c r="H74" s="40"/>
    </row>
    <row r="75" spans="2:11" x14ac:dyDescent="0.25">
      <c r="B75" s="41">
        <v>8611041</v>
      </c>
      <c r="C75" s="36">
        <v>8611041</v>
      </c>
      <c r="D75" s="32" t="s">
        <v>93</v>
      </c>
      <c r="E75" t="s">
        <v>93</v>
      </c>
      <c r="F75" s="33">
        <f t="shared" si="0"/>
        <v>1</v>
      </c>
      <c r="G75" s="34" t="s">
        <v>124</v>
      </c>
      <c r="H75" s="40"/>
    </row>
    <row r="76" spans="2:11" x14ac:dyDescent="0.25">
      <c r="B76" s="41">
        <v>8611043</v>
      </c>
      <c r="C76" s="36">
        <v>8611043</v>
      </c>
      <c r="D76" s="32" t="s">
        <v>93</v>
      </c>
      <c r="E76" t="s">
        <v>93</v>
      </c>
      <c r="F76" s="33">
        <f t="shared" si="0"/>
        <v>1</v>
      </c>
      <c r="G76" s="34" t="s">
        <v>124</v>
      </c>
      <c r="H76" s="40"/>
    </row>
    <row r="77" spans="2:11" x14ac:dyDescent="0.25">
      <c r="B77" s="41">
        <v>8611050</v>
      </c>
      <c r="C77" s="36">
        <v>8611050</v>
      </c>
      <c r="D77" s="32" t="s">
        <v>93</v>
      </c>
      <c r="E77" t="s">
        <v>93</v>
      </c>
      <c r="F77" s="33">
        <f t="shared" si="0"/>
        <v>1</v>
      </c>
      <c r="G77" s="34" t="s">
        <v>124</v>
      </c>
      <c r="H77" s="40"/>
    </row>
    <row r="78" spans="2:11" x14ac:dyDescent="0.25">
      <c r="B78" s="41">
        <v>8611063</v>
      </c>
      <c r="C78" s="36">
        <v>8611063</v>
      </c>
      <c r="D78" s="32" t="s">
        <v>93</v>
      </c>
      <c r="E78" t="s">
        <v>93</v>
      </c>
      <c r="F78" s="33">
        <f t="shared" si="0"/>
        <v>1</v>
      </c>
      <c r="G78" s="34" t="s">
        <v>124</v>
      </c>
      <c r="H78" s="40"/>
    </row>
    <row r="79" spans="2:11" x14ac:dyDescent="0.25">
      <c r="B79" s="41">
        <v>8611066</v>
      </c>
      <c r="C79" s="36">
        <v>8611066</v>
      </c>
      <c r="D79" s="32" t="s">
        <v>93</v>
      </c>
      <c r="E79" t="s">
        <v>93</v>
      </c>
      <c r="F79" s="33">
        <f t="shared" si="0"/>
        <v>1</v>
      </c>
      <c r="G79" s="34" t="s">
        <v>124</v>
      </c>
      <c r="H79" s="40"/>
    </row>
    <row r="80" spans="2:11" x14ac:dyDescent="0.25">
      <c r="B80" s="41">
        <v>8611069</v>
      </c>
      <c r="C80" s="36">
        <v>8611080</v>
      </c>
      <c r="D80" s="32" t="s">
        <v>93</v>
      </c>
      <c r="E80" t="s">
        <v>93</v>
      </c>
      <c r="F80" s="33">
        <f t="shared" si="0"/>
        <v>12</v>
      </c>
      <c r="G80" s="34" t="s">
        <v>124</v>
      </c>
      <c r="H80" s="40"/>
    </row>
    <row r="81" spans="2:8" x14ac:dyDescent="0.25">
      <c r="B81" s="41">
        <v>8611101</v>
      </c>
      <c r="C81" s="36">
        <v>8611123</v>
      </c>
      <c r="D81" s="32" t="s">
        <v>93</v>
      </c>
      <c r="E81" t="s">
        <v>93</v>
      </c>
      <c r="F81" s="33">
        <f t="shared" si="0"/>
        <v>23</v>
      </c>
      <c r="G81" s="34" t="s">
        <v>124</v>
      </c>
      <c r="H81" s="40"/>
    </row>
    <row r="82" spans="2:8" x14ac:dyDescent="0.25">
      <c r="B82" s="41">
        <v>8611141</v>
      </c>
      <c r="C82" s="36">
        <v>8611157</v>
      </c>
      <c r="D82" s="32" t="s">
        <v>93</v>
      </c>
      <c r="E82" t="s">
        <v>93</v>
      </c>
      <c r="F82" s="33">
        <f t="shared" si="0"/>
        <v>17</v>
      </c>
      <c r="G82" s="34" t="s">
        <v>124</v>
      </c>
      <c r="H82" s="40"/>
    </row>
    <row r="83" spans="2:8" x14ac:dyDescent="0.25">
      <c r="B83" s="41">
        <v>8611161</v>
      </c>
      <c r="C83" s="36">
        <v>8611161</v>
      </c>
      <c r="D83" s="32" t="s">
        <v>93</v>
      </c>
      <c r="E83" t="s">
        <v>93</v>
      </c>
      <c r="F83" s="33">
        <f t="shared" si="0"/>
        <v>1</v>
      </c>
      <c r="G83" s="34" t="s">
        <v>124</v>
      </c>
      <c r="H83" s="40"/>
    </row>
    <row r="84" spans="2:8" x14ac:dyDescent="0.25">
      <c r="B84" s="41">
        <v>8611182</v>
      </c>
      <c r="C84" s="36">
        <v>8611183</v>
      </c>
      <c r="D84" s="32" t="s">
        <v>93</v>
      </c>
      <c r="E84" t="s">
        <v>93</v>
      </c>
      <c r="F84" s="33">
        <f t="shared" si="0"/>
        <v>2</v>
      </c>
      <c r="G84" s="34" t="s">
        <v>124</v>
      </c>
      <c r="H84" s="40"/>
    </row>
    <row r="85" spans="2:8" x14ac:dyDescent="0.25">
      <c r="B85" s="41">
        <v>8611309</v>
      </c>
      <c r="C85" s="36">
        <v>8611310</v>
      </c>
      <c r="D85" s="32" t="s">
        <v>93</v>
      </c>
      <c r="E85" t="s">
        <v>93</v>
      </c>
      <c r="F85" s="33">
        <f t="shared" si="0"/>
        <v>2</v>
      </c>
      <c r="G85" s="34" t="s">
        <v>124</v>
      </c>
      <c r="H85" s="40"/>
    </row>
    <row r="86" spans="2:8" x14ac:dyDescent="0.25">
      <c r="B86" s="41">
        <v>8611312</v>
      </c>
      <c r="C86" s="36">
        <v>8611312</v>
      </c>
      <c r="D86" s="32" t="s">
        <v>93</v>
      </c>
      <c r="E86" t="s">
        <v>93</v>
      </c>
      <c r="F86" s="33">
        <f t="shared" si="0"/>
        <v>1</v>
      </c>
      <c r="G86" s="34" t="s">
        <v>124</v>
      </c>
      <c r="H86" s="40"/>
    </row>
    <row r="87" spans="2:8" x14ac:dyDescent="0.25">
      <c r="B87" s="41">
        <v>8611404</v>
      </c>
      <c r="C87" s="36">
        <v>8611404</v>
      </c>
      <c r="D87" s="32" t="s">
        <v>93</v>
      </c>
      <c r="E87" t="s">
        <v>93</v>
      </c>
      <c r="F87" s="33">
        <f t="shared" si="0"/>
        <v>1</v>
      </c>
      <c r="G87" s="34" t="s">
        <v>124</v>
      </c>
      <c r="H87" s="40"/>
    </row>
    <row r="88" spans="2:8" x14ac:dyDescent="0.25">
      <c r="B88" s="41">
        <v>8611410</v>
      </c>
      <c r="C88" s="36">
        <v>8611410</v>
      </c>
      <c r="D88" s="32" t="s">
        <v>93</v>
      </c>
      <c r="E88" t="s">
        <v>93</v>
      </c>
      <c r="F88" s="33">
        <f t="shared" ref="F88:F148" si="1">+C88-B88+1</f>
        <v>1</v>
      </c>
      <c r="G88" s="34" t="s">
        <v>124</v>
      </c>
      <c r="H88" s="40"/>
    </row>
    <row r="89" spans="2:8" x14ac:dyDescent="0.25">
      <c r="B89" s="41">
        <v>8611412</v>
      </c>
      <c r="C89" s="36">
        <v>8611412</v>
      </c>
      <c r="D89" s="32" t="s">
        <v>93</v>
      </c>
      <c r="E89" t="s">
        <v>93</v>
      </c>
      <c r="F89" s="33">
        <f t="shared" si="1"/>
        <v>1</v>
      </c>
      <c r="G89" s="34" t="s">
        <v>124</v>
      </c>
      <c r="H89" s="40"/>
    </row>
    <row r="90" spans="2:8" x14ac:dyDescent="0.25">
      <c r="B90" s="41">
        <v>8611414</v>
      </c>
      <c r="C90" s="36">
        <v>8611417</v>
      </c>
      <c r="D90" s="32" t="s">
        <v>93</v>
      </c>
      <c r="E90" t="s">
        <v>93</v>
      </c>
      <c r="F90" s="33">
        <f t="shared" si="1"/>
        <v>4</v>
      </c>
      <c r="G90" s="34" t="s">
        <v>124</v>
      </c>
      <c r="H90" s="40"/>
    </row>
    <row r="91" spans="2:8" x14ac:dyDescent="0.25">
      <c r="B91" s="41">
        <v>8611419</v>
      </c>
      <c r="C91" s="36">
        <v>8611420</v>
      </c>
      <c r="D91" s="32" t="s">
        <v>93</v>
      </c>
      <c r="E91" t="s">
        <v>93</v>
      </c>
      <c r="F91" s="33">
        <f t="shared" si="1"/>
        <v>2</v>
      </c>
      <c r="G91" s="34" t="s">
        <v>124</v>
      </c>
      <c r="H91" s="40"/>
    </row>
    <row r="92" spans="2:8" x14ac:dyDescent="0.25">
      <c r="B92" s="41">
        <v>8611423</v>
      </c>
      <c r="C92" s="36">
        <v>8611423</v>
      </c>
      <c r="D92" s="32" t="s">
        <v>93</v>
      </c>
      <c r="E92" t="s">
        <v>93</v>
      </c>
      <c r="F92" s="33">
        <f t="shared" si="1"/>
        <v>1</v>
      </c>
      <c r="G92" s="34" t="s">
        <v>124</v>
      </c>
      <c r="H92" s="40"/>
    </row>
    <row r="93" spans="2:8" x14ac:dyDescent="0.25">
      <c r="B93" s="41">
        <v>8611428</v>
      </c>
      <c r="C93" s="36">
        <v>8611428</v>
      </c>
      <c r="D93" s="32" t="s">
        <v>93</v>
      </c>
      <c r="E93" t="s">
        <v>93</v>
      </c>
      <c r="F93" s="33">
        <f t="shared" si="1"/>
        <v>1</v>
      </c>
      <c r="G93" s="34" t="s">
        <v>124</v>
      </c>
      <c r="H93" s="40"/>
    </row>
    <row r="94" spans="2:8" x14ac:dyDescent="0.25">
      <c r="B94" s="41">
        <v>8611431</v>
      </c>
      <c r="C94" s="36">
        <v>8611431</v>
      </c>
      <c r="D94" s="32" t="s">
        <v>93</v>
      </c>
      <c r="E94" t="s">
        <v>93</v>
      </c>
      <c r="F94" s="33">
        <f t="shared" si="1"/>
        <v>1</v>
      </c>
      <c r="G94" s="34" t="s">
        <v>124</v>
      </c>
      <c r="H94" s="40"/>
    </row>
    <row r="95" spans="2:8" x14ac:dyDescent="0.25">
      <c r="B95" s="41">
        <v>8611436</v>
      </c>
      <c r="C95" s="36">
        <v>8611437</v>
      </c>
      <c r="D95" s="32" t="s">
        <v>93</v>
      </c>
      <c r="E95" t="s">
        <v>93</v>
      </c>
      <c r="F95" s="33">
        <f t="shared" si="1"/>
        <v>2</v>
      </c>
      <c r="G95" s="34" t="s">
        <v>124</v>
      </c>
      <c r="H95" s="40"/>
    </row>
    <row r="96" spans="2:8" x14ac:dyDescent="0.25">
      <c r="B96" s="41">
        <v>8611642</v>
      </c>
      <c r="C96" s="36">
        <v>8611642</v>
      </c>
      <c r="D96" s="32" t="s">
        <v>93</v>
      </c>
      <c r="E96" t="s">
        <v>93</v>
      </c>
      <c r="F96" s="33">
        <f t="shared" si="1"/>
        <v>1</v>
      </c>
      <c r="G96" s="34" t="s">
        <v>124</v>
      </c>
      <c r="H96" s="40"/>
    </row>
    <row r="97" spans="2:8" x14ac:dyDescent="0.25">
      <c r="B97" s="41">
        <v>8611661</v>
      </c>
      <c r="C97" s="36">
        <v>8611661</v>
      </c>
      <c r="D97" s="32" t="s">
        <v>93</v>
      </c>
      <c r="E97" t="s">
        <v>93</v>
      </c>
      <c r="F97" s="33">
        <f t="shared" si="1"/>
        <v>1</v>
      </c>
      <c r="G97" s="34" t="s">
        <v>124</v>
      </c>
      <c r="H97" s="40"/>
    </row>
    <row r="98" spans="2:8" x14ac:dyDescent="0.25">
      <c r="B98" s="41">
        <v>8611979</v>
      </c>
      <c r="C98" s="36">
        <v>8611980</v>
      </c>
      <c r="D98" s="32" t="s">
        <v>93</v>
      </c>
      <c r="E98" t="s">
        <v>93</v>
      </c>
      <c r="F98" s="33">
        <f t="shared" si="1"/>
        <v>2</v>
      </c>
      <c r="G98" s="34" t="s">
        <v>124</v>
      </c>
      <c r="H98" s="40"/>
    </row>
    <row r="99" spans="2:8" x14ac:dyDescent="0.25">
      <c r="B99" s="41">
        <v>8611989</v>
      </c>
      <c r="C99" s="36">
        <v>8611989</v>
      </c>
      <c r="D99" s="32" t="s">
        <v>93</v>
      </c>
      <c r="E99" t="s">
        <v>93</v>
      </c>
      <c r="F99" s="33">
        <f t="shared" si="1"/>
        <v>1</v>
      </c>
      <c r="G99" s="34" t="s">
        <v>124</v>
      </c>
      <c r="H99" s="40"/>
    </row>
    <row r="100" spans="2:8" x14ac:dyDescent="0.25">
      <c r="B100" s="41">
        <v>8611990</v>
      </c>
      <c r="C100" s="36">
        <v>8611990</v>
      </c>
      <c r="D100" s="32" t="s">
        <v>93</v>
      </c>
      <c r="E100" t="s">
        <v>93</v>
      </c>
      <c r="F100" s="33">
        <f t="shared" si="1"/>
        <v>1</v>
      </c>
      <c r="G100" s="34" t="s">
        <v>124</v>
      </c>
      <c r="H100" s="40"/>
    </row>
    <row r="101" spans="2:8" x14ac:dyDescent="0.25">
      <c r="B101" s="41">
        <v>8612068</v>
      </c>
      <c r="C101" s="36">
        <v>8612070</v>
      </c>
      <c r="D101" s="32" t="s">
        <v>93</v>
      </c>
      <c r="E101" t="s">
        <v>93</v>
      </c>
      <c r="F101" s="33">
        <f t="shared" si="1"/>
        <v>3</v>
      </c>
      <c r="G101" s="34" t="s">
        <v>124</v>
      </c>
      <c r="H101" s="40"/>
    </row>
    <row r="102" spans="2:8" x14ac:dyDescent="0.25">
      <c r="B102" s="41">
        <v>8645033</v>
      </c>
      <c r="C102" s="36">
        <v>8645046</v>
      </c>
      <c r="D102" s="32" t="s">
        <v>138</v>
      </c>
      <c r="E102" t="s">
        <v>138</v>
      </c>
      <c r="F102" s="33">
        <f t="shared" si="1"/>
        <v>14</v>
      </c>
      <c r="G102" s="34" t="s">
        <v>124</v>
      </c>
      <c r="H102" s="40"/>
    </row>
    <row r="103" spans="2:8" x14ac:dyDescent="0.25">
      <c r="B103" s="41">
        <v>8665372</v>
      </c>
      <c r="C103" s="36">
        <v>8665428</v>
      </c>
      <c r="D103" s="32" t="s">
        <v>131</v>
      </c>
      <c r="E103" t="s">
        <v>131</v>
      </c>
      <c r="F103" s="33">
        <f t="shared" si="1"/>
        <v>57</v>
      </c>
      <c r="G103" s="34" t="s">
        <v>124</v>
      </c>
      <c r="H103" s="40" t="s">
        <v>151</v>
      </c>
    </row>
    <row r="104" spans="2:8" x14ac:dyDescent="0.25">
      <c r="B104" s="41">
        <v>8734357</v>
      </c>
      <c r="C104" s="36">
        <v>8734431</v>
      </c>
      <c r="D104" s="32" t="s">
        <v>131</v>
      </c>
      <c r="E104" t="s">
        <v>131</v>
      </c>
      <c r="F104" s="33">
        <f t="shared" si="1"/>
        <v>75</v>
      </c>
      <c r="G104" s="34" t="s">
        <v>124</v>
      </c>
      <c r="H104" s="40"/>
    </row>
    <row r="105" spans="2:8" x14ac:dyDescent="0.25">
      <c r="B105" s="41">
        <v>8739594</v>
      </c>
      <c r="C105" s="36">
        <v>8740261</v>
      </c>
      <c r="D105" s="32" t="s">
        <v>96</v>
      </c>
      <c r="E105" t="s">
        <v>96</v>
      </c>
      <c r="F105" s="33">
        <f t="shared" si="1"/>
        <v>668</v>
      </c>
      <c r="G105" s="34" t="s">
        <v>124</v>
      </c>
      <c r="H105" s="40"/>
    </row>
    <row r="106" spans="2:8" x14ac:dyDescent="0.25">
      <c r="B106" s="41">
        <v>8752811</v>
      </c>
      <c r="C106" s="36">
        <v>8752842</v>
      </c>
      <c r="D106" s="32" t="s">
        <v>138</v>
      </c>
      <c r="E106" t="s">
        <v>138</v>
      </c>
      <c r="F106" s="33">
        <f t="shared" si="1"/>
        <v>32</v>
      </c>
      <c r="G106" s="34" t="s">
        <v>124</v>
      </c>
      <c r="H106" s="40"/>
    </row>
    <row r="107" spans="2:8" x14ac:dyDescent="0.25">
      <c r="B107" s="41">
        <v>8773231</v>
      </c>
      <c r="C107" s="36">
        <v>8773329</v>
      </c>
      <c r="D107" s="32" t="s">
        <v>140</v>
      </c>
      <c r="E107" t="s">
        <v>140</v>
      </c>
      <c r="F107" s="33">
        <f t="shared" si="1"/>
        <v>99</v>
      </c>
      <c r="G107" s="34" t="s">
        <v>124</v>
      </c>
      <c r="H107" s="40"/>
    </row>
    <row r="108" spans="2:8" x14ac:dyDescent="0.25">
      <c r="B108" s="41">
        <v>8779928</v>
      </c>
      <c r="C108" s="36">
        <v>8780011</v>
      </c>
      <c r="D108" s="32" t="s">
        <v>120</v>
      </c>
      <c r="E108" t="s">
        <v>120</v>
      </c>
      <c r="F108" s="33">
        <f t="shared" si="1"/>
        <v>84</v>
      </c>
      <c r="G108" s="34" t="s">
        <v>124</v>
      </c>
      <c r="H108" s="40" t="s">
        <v>153</v>
      </c>
    </row>
    <row r="109" spans="2:8" x14ac:dyDescent="0.25">
      <c r="B109" s="41">
        <v>8780012</v>
      </c>
      <c r="C109" s="36">
        <v>8780365</v>
      </c>
      <c r="D109" s="32" t="s">
        <v>96</v>
      </c>
      <c r="E109" t="s">
        <v>96</v>
      </c>
      <c r="F109" s="33">
        <f t="shared" si="1"/>
        <v>354</v>
      </c>
      <c r="G109" s="34" t="s">
        <v>124</v>
      </c>
      <c r="H109" s="40"/>
    </row>
    <row r="110" spans="2:8" x14ac:dyDescent="0.25">
      <c r="B110" s="41">
        <v>8807339</v>
      </c>
      <c r="C110" s="36">
        <v>8807340</v>
      </c>
      <c r="D110" s="32" t="s">
        <v>127</v>
      </c>
      <c r="E110" s="42" t="s">
        <v>127</v>
      </c>
      <c r="F110" s="33">
        <f t="shared" si="1"/>
        <v>2</v>
      </c>
      <c r="G110" s="34" t="s">
        <v>124</v>
      </c>
      <c r="H110" s="40"/>
    </row>
    <row r="111" spans="2:8" x14ac:dyDescent="0.25">
      <c r="B111" s="41">
        <v>8808531</v>
      </c>
      <c r="C111" s="36">
        <v>8808539</v>
      </c>
      <c r="D111" s="32" t="s">
        <v>127</v>
      </c>
      <c r="E111" s="42" t="s">
        <v>127</v>
      </c>
      <c r="F111" s="33">
        <f t="shared" si="1"/>
        <v>9</v>
      </c>
      <c r="G111" s="34" t="s">
        <v>124</v>
      </c>
      <c r="H111" s="40"/>
    </row>
    <row r="112" spans="2:8" x14ac:dyDescent="0.25">
      <c r="B112" s="41">
        <v>8808540</v>
      </c>
      <c r="C112" s="36">
        <v>8808850</v>
      </c>
      <c r="D112" s="32" t="s">
        <v>96</v>
      </c>
      <c r="E112" t="s">
        <v>96</v>
      </c>
      <c r="F112" s="33">
        <f t="shared" si="1"/>
        <v>311</v>
      </c>
      <c r="G112" s="34" t="s">
        <v>124</v>
      </c>
      <c r="H112" s="40"/>
    </row>
    <row r="113" spans="2:8" x14ac:dyDescent="0.25">
      <c r="B113" s="41">
        <v>8817093</v>
      </c>
      <c r="C113" s="36">
        <v>8817244</v>
      </c>
      <c r="D113" s="32" t="s">
        <v>131</v>
      </c>
      <c r="E113" t="s">
        <v>131</v>
      </c>
      <c r="F113" s="33">
        <f t="shared" si="1"/>
        <v>152</v>
      </c>
      <c r="G113" s="34" t="s">
        <v>124</v>
      </c>
      <c r="H113" s="40"/>
    </row>
    <row r="114" spans="2:8" x14ac:dyDescent="0.25">
      <c r="B114" s="41">
        <v>8817556</v>
      </c>
      <c r="C114" s="36">
        <v>8817580</v>
      </c>
      <c r="D114" s="32" t="s">
        <v>138</v>
      </c>
      <c r="E114" t="s">
        <v>138</v>
      </c>
      <c r="F114" s="33">
        <f t="shared" si="1"/>
        <v>25</v>
      </c>
      <c r="G114" s="34" t="s">
        <v>124</v>
      </c>
      <c r="H114" s="40"/>
    </row>
    <row r="115" spans="2:8" x14ac:dyDescent="0.25">
      <c r="B115" s="41">
        <v>8828274</v>
      </c>
      <c r="C115" s="36">
        <v>8829080</v>
      </c>
      <c r="D115" s="32" t="s">
        <v>100</v>
      </c>
      <c r="E115" t="s">
        <v>100</v>
      </c>
      <c r="F115" s="33">
        <f t="shared" si="1"/>
        <v>807</v>
      </c>
      <c r="G115" s="34" t="s">
        <v>124</v>
      </c>
      <c r="H115" s="40"/>
    </row>
    <row r="116" spans="2:8" x14ac:dyDescent="0.25">
      <c r="B116" s="41">
        <v>8836491</v>
      </c>
      <c r="C116" s="36">
        <v>8837360</v>
      </c>
      <c r="D116" s="32" t="s">
        <v>93</v>
      </c>
      <c r="E116" t="s">
        <v>93</v>
      </c>
      <c r="F116" s="33">
        <f t="shared" si="1"/>
        <v>870</v>
      </c>
      <c r="G116" s="34" t="s">
        <v>124</v>
      </c>
      <c r="H116" s="40"/>
    </row>
    <row r="117" spans="2:8" x14ac:dyDescent="0.25">
      <c r="B117" s="41">
        <v>8843158</v>
      </c>
      <c r="C117" s="36">
        <v>8843195</v>
      </c>
      <c r="D117" s="32" t="s">
        <v>108</v>
      </c>
      <c r="E117" t="s">
        <v>108</v>
      </c>
      <c r="F117" s="33">
        <f t="shared" si="1"/>
        <v>38</v>
      </c>
      <c r="G117" s="34" t="s">
        <v>124</v>
      </c>
      <c r="H117" s="40"/>
    </row>
    <row r="118" spans="2:8" x14ac:dyDescent="0.25">
      <c r="B118" s="41">
        <v>8858208</v>
      </c>
      <c r="C118" s="36">
        <v>8858654</v>
      </c>
      <c r="D118" s="32" t="s">
        <v>102</v>
      </c>
      <c r="E118" t="s">
        <v>102</v>
      </c>
      <c r="F118" s="33">
        <f t="shared" si="1"/>
        <v>447</v>
      </c>
      <c r="G118" s="34" t="s">
        <v>124</v>
      </c>
      <c r="H118" s="40" t="s">
        <v>126</v>
      </c>
    </row>
    <row r="119" spans="2:8" x14ac:dyDescent="0.25">
      <c r="B119" s="41">
        <v>8859020</v>
      </c>
      <c r="C119" s="36">
        <v>8859307</v>
      </c>
      <c r="D119" s="32" t="s">
        <v>96</v>
      </c>
      <c r="E119" t="s">
        <v>96</v>
      </c>
      <c r="F119" s="33">
        <f t="shared" si="1"/>
        <v>288</v>
      </c>
      <c r="G119" s="34" t="s">
        <v>124</v>
      </c>
      <c r="H119" s="40"/>
    </row>
    <row r="120" spans="2:8" x14ac:dyDescent="0.25">
      <c r="B120" s="41">
        <v>8859643</v>
      </c>
      <c r="C120" s="36">
        <v>8859665</v>
      </c>
      <c r="D120" s="32" t="s">
        <v>138</v>
      </c>
      <c r="E120" t="s">
        <v>138</v>
      </c>
      <c r="F120" s="33">
        <f t="shared" si="1"/>
        <v>23</v>
      </c>
      <c r="G120" s="34" t="s">
        <v>124</v>
      </c>
      <c r="H120" s="40"/>
    </row>
    <row r="121" spans="2:8" x14ac:dyDescent="0.25">
      <c r="B121" s="41">
        <v>8884265</v>
      </c>
      <c r="C121" s="36">
        <v>8884419</v>
      </c>
      <c r="D121" s="32" t="s">
        <v>196</v>
      </c>
      <c r="E121" t="s">
        <v>196</v>
      </c>
      <c r="F121" s="33">
        <f t="shared" si="1"/>
        <v>155</v>
      </c>
      <c r="G121" s="34" t="s">
        <v>124</v>
      </c>
      <c r="H121" s="40" t="s">
        <v>155</v>
      </c>
    </row>
    <row r="122" spans="2:8" x14ac:dyDescent="0.25">
      <c r="B122" s="41">
        <v>8884420</v>
      </c>
      <c r="C122" s="36">
        <v>8884520</v>
      </c>
      <c r="D122" s="32" t="s">
        <v>131</v>
      </c>
      <c r="E122" t="s">
        <v>131</v>
      </c>
      <c r="F122" s="33">
        <f t="shared" si="1"/>
        <v>101</v>
      </c>
      <c r="G122" s="34" t="s">
        <v>124</v>
      </c>
      <c r="H122" s="40"/>
    </row>
    <row r="123" spans="2:8" x14ac:dyDescent="0.25">
      <c r="B123" s="41">
        <v>8894675</v>
      </c>
      <c r="C123" s="36">
        <v>8894723</v>
      </c>
      <c r="D123" s="32" t="s">
        <v>122</v>
      </c>
      <c r="E123" t="s">
        <v>122</v>
      </c>
      <c r="F123" s="33">
        <f t="shared" si="1"/>
        <v>49</v>
      </c>
      <c r="G123" s="34" t="s">
        <v>124</v>
      </c>
      <c r="H123" s="40" t="s">
        <v>154</v>
      </c>
    </row>
    <row r="124" spans="2:8" x14ac:dyDescent="0.25">
      <c r="B124" s="41">
        <v>8894770</v>
      </c>
      <c r="C124" s="36">
        <v>8894876</v>
      </c>
      <c r="D124" s="32" t="s">
        <v>136</v>
      </c>
      <c r="E124" t="s">
        <v>136</v>
      </c>
      <c r="F124" s="33">
        <f t="shared" si="1"/>
        <v>107</v>
      </c>
      <c r="G124" s="34" t="s">
        <v>124</v>
      </c>
      <c r="H124" s="40"/>
    </row>
    <row r="125" spans="2:8" x14ac:dyDescent="0.25">
      <c r="B125" s="41">
        <v>8903481</v>
      </c>
      <c r="C125" s="36">
        <v>8903576</v>
      </c>
      <c r="D125" s="32" t="s">
        <v>140</v>
      </c>
      <c r="E125" t="s">
        <v>140</v>
      </c>
      <c r="F125" s="33">
        <f t="shared" si="1"/>
        <v>96</v>
      </c>
      <c r="G125" s="34" t="s">
        <v>124</v>
      </c>
      <c r="H125" s="40"/>
    </row>
    <row r="126" spans="2:8" x14ac:dyDescent="0.25">
      <c r="B126" s="41">
        <v>8915685</v>
      </c>
      <c r="C126" s="36">
        <v>8916192</v>
      </c>
      <c r="D126" s="32" t="s">
        <v>102</v>
      </c>
      <c r="E126" t="s">
        <v>102</v>
      </c>
      <c r="F126" s="33">
        <f t="shared" si="1"/>
        <v>508</v>
      </c>
      <c r="G126" s="34" t="s">
        <v>124</v>
      </c>
      <c r="H126" s="40"/>
    </row>
    <row r="127" spans="2:8" x14ac:dyDescent="0.25">
      <c r="B127" s="41">
        <v>8916193</v>
      </c>
      <c r="C127" s="36">
        <v>8916521</v>
      </c>
      <c r="D127" s="32" t="s">
        <v>122</v>
      </c>
      <c r="E127" t="s">
        <v>122</v>
      </c>
      <c r="F127" s="33">
        <f t="shared" si="1"/>
        <v>329</v>
      </c>
      <c r="G127" s="34" t="s">
        <v>124</v>
      </c>
      <c r="H127" s="40"/>
    </row>
    <row r="128" spans="2:8" x14ac:dyDescent="0.25">
      <c r="B128" s="41">
        <v>8941438</v>
      </c>
      <c r="C128" s="36">
        <v>8941452</v>
      </c>
      <c r="D128" s="32" t="s">
        <v>143</v>
      </c>
      <c r="E128" s="42" t="s">
        <v>143</v>
      </c>
      <c r="F128" s="33">
        <f t="shared" si="1"/>
        <v>15</v>
      </c>
      <c r="G128" s="34" t="s">
        <v>124</v>
      </c>
      <c r="H128" s="40"/>
    </row>
    <row r="129" spans="2:8" x14ac:dyDescent="0.25">
      <c r="B129" s="41">
        <v>8941544</v>
      </c>
      <c r="C129" s="36">
        <v>8941562</v>
      </c>
      <c r="D129" s="32" t="s">
        <v>138</v>
      </c>
      <c r="E129" t="s">
        <v>138</v>
      </c>
      <c r="F129" s="33">
        <f t="shared" si="1"/>
        <v>19</v>
      </c>
      <c r="G129" s="34" t="s">
        <v>124</v>
      </c>
      <c r="H129" s="40"/>
    </row>
    <row r="130" spans="2:8" x14ac:dyDescent="0.25">
      <c r="B130" s="41">
        <v>8955419</v>
      </c>
      <c r="C130" s="36">
        <v>8955420</v>
      </c>
      <c r="D130" s="32" t="s">
        <v>136</v>
      </c>
      <c r="E130" t="s">
        <v>136</v>
      </c>
      <c r="F130" s="33">
        <f t="shared" si="1"/>
        <v>2</v>
      </c>
      <c r="G130" s="34" t="s">
        <v>124</v>
      </c>
      <c r="H130" s="40"/>
    </row>
    <row r="131" spans="2:8" x14ac:dyDescent="0.25">
      <c r="B131" s="41">
        <v>8955429</v>
      </c>
      <c r="C131" s="36">
        <v>8955569</v>
      </c>
      <c r="D131" s="32" t="s">
        <v>136</v>
      </c>
      <c r="E131" t="s">
        <v>136</v>
      </c>
      <c r="F131" s="33">
        <f t="shared" si="1"/>
        <v>141</v>
      </c>
      <c r="G131" s="34" t="s">
        <v>124</v>
      </c>
      <c r="H131" s="40"/>
    </row>
    <row r="132" spans="2:8" x14ac:dyDescent="0.25">
      <c r="B132" s="41">
        <v>8955570</v>
      </c>
      <c r="C132" s="36">
        <v>8955699</v>
      </c>
      <c r="D132" s="32" t="s">
        <v>131</v>
      </c>
      <c r="E132" t="s">
        <v>131</v>
      </c>
      <c r="F132" s="33">
        <f t="shared" si="1"/>
        <v>130</v>
      </c>
      <c r="G132" s="34" t="s">
        <v>124</v>
      </c>
      <c r="H132" s="40"/>
    </row>
    <row r="133" spans="2:8" x14ac:dyDescent="0.25">
      <c r="B133" s="41">
        <v>8957041</v>
      </c>
      <c r="C133" s="36">
        <v>8957168</v>
      </c>
      <c r="D133" s="32" t="s">
        <v>131</v>
      </c>
      <c r="E133" t="s">
        <v>131</v>
      </c>
      <c r="F133" s="33">
        <f t="shared" si="1"/>
        <v>128</v>
      </c>
      <c r="G133" s="34" t="s">
        <v>124</v>
      </c>
      <c r="H133" s="40"/>
    </row>
    <row r="134" spans="2:8" x14ac:dyDescent="0.25">
      <c r="B134" s="41">
        <v>8957481</v>
      </c>
      <c r="C134" s="36">
        <v>8957520</v>
      </c>
      <c r="D134" s="32" t="s">
        <v>138</v>
      </c>
      <c r="E134" t="s">
        <v>138</v>
      </c>
      <c r="F134" s="33">
        <f t="shared" si="1"/>
        <v>40</v>
      </c>
      <c r="G134" s="34" t="s">
        <v>124</v>
      </c>
      <c r="H134" s="40"/>
    </row>
    <row r="135" spans="2:8" x14ac:dyDescent="0.25">
      <c r="B135" s="41">
        <v>8957521</v>
      </c>
      <c r="C135" s="36">
        <v>8957574</v>
      </c>
      <c r="D135" s="32" t="s">
        <v>143</v>
      </c>
      <c r="E135" s="42" t="s">
        <v>143</v>
      </c>
      <c r="F135" s="33">
        <f t="shared" si="1"/>
        <v>54</v>
      </c>
      <c r="G135" s="34" t="s">
        <v>124</v>
      </c>
      <c r="H135" s="40"/>
    </row>
    <row r="136" spans="2:8" x14ac:dyDescent="0.25">
      <c r="B136" s="41">
        <v>8973521</v>
      </c>
      <c r="C136" s="36">
        <v>8974391</v>
      </c>
      <c r="D136" s="32" t="s">
        <v>108</v>
      </c>
      <c r="E136" t="s">
        <v>108</v>
      </c>
      <c r="F136" s="33">
        <f t="shared" si="1"/>
        <v>871</v>
      </c>
      <c r="G136" s="34" t="s">
        <v>124</v>
      </c>
      <c r="H136" s="40" t="s">
        <v>198</v>
      </c>
    </row>
    <row r="137" spans="2:8" x14ac:dyDescent="0.25">
      <c r="B137" s="41">
        <v>8974392</v>
      </c>
      <c r="C137" s="36">
        <v>8974974</v>
      </c>
      <c r="D137" s="32" t="s">
        <v>102</v>
      </c>
      <c r="E137" t="s">
        <v>102</v>
      </c>
      <c r="F137" s="33">
        <f t="shared" si="1"/>
        <v>583</v>
      </c>
      <c r="G137" s="34" t="s">
        <v>124</v>
      </c>
      <c r="H137" s="40"/>
    </row>
    <row r="138" spans="2:8" x14ac:dyDescent="0.25">
      <c r="B138" s="41">
        <v>8974975</v>
      </c>
      <c r="C138" s="36">
        <v>8975380</v>
      </c>
      <c r="D138" s="32" t="s">
        <v>122</v>
      </c>
      <c r="E138" t="s">
        <v>122</v>
      </c>
      <c r="F138" s="33">
        <f t="shared" si="1"/>
        <v>406</v>
      </c>
      <c r="G138" s="34" t="s">
        <v>124</v>
      </c>
      <c r="H138" s="40"/>
    </row>
    <row r="139" spans="2:8" x14ac:dyDescent="0.25">
      <c r="B139" s="41">
        <v>8983761</v>
      </c>
      <c r="C139" s="36">
        <v>8984358</v>
      </c>
      <c r="D139" s="32" t="s">
        <v>120</v>
      </c>
      <c r="E139" t="s">
        <v>120</v>
      </c>
      <c r="F139" s="33">
        <f t="shared" si="1"/>
        <v>598</v>
      </c>
      <c r="G139" s="34" t="s">
        <v>124</v>
      </c>
      <c r="H139" s="40" t="s">
        <v>199</v>
      </c>
    </row>
    <row r="140" spans="2:8" x14ac:dyDescent="0.25">
      <c r="B140" s="41">
        <v>8984407</v>
      </c>
      <c r="C140" s="36">
        <v>8984427</v>
      </c>
      <c r="D140" s="32" t="s">
        <v>144</v>
      </c>
      <c r="E140" t="s">
        <v>144</v>
      </c>
      <c r="F140" s="33">
        <f t="shared" si="1"/>
        <v>21</v>
      </c>
      <c r="G140" s="34" t="s">
        <v>124</v>
      </c>
      <c r="H140" s="40"/>
    </row>
    <row r="141" spans="2:8" x14ac:dyDescent="0.25">
      <c r="B141" s="41">
        <v>8984458</v>
      </c>
      <c r="C141" s="36">
        <v>8984531</v>
      </c>
      <c r="D141" s="32" t="s">
        <v>142</v>
      </c>
      <c r="E141" t="s">
        <v>142</v>
      </c>
      <c r="F141" s="33">
        <f t="shared" si="1"/>
        <v>74</v>
      </c>
      <c r="G141" s="34" t="s">
        <v>124</v>
      </c>
      <c r="H141" s="40" t="s">
        <v>156</v>
      </c>
    </row>
    <row r="142" spans="2:8" x14ac:dyDescent="0.25">
      <c r="B142" s="41">
        <v>8985641</v>
      </c>
      <c r="C142" s="36">
        <v>8988407</v>
      </c>
      <c r="D142" s="32" t="s">
        <v>93</v>
      </c>
      <c r="E142" t="s">
        <v>93</v>
      </c>
      <c r="F142" s="33">
        <f t="shared" si="1"/>
        <v>2767</v>
      </c>
      <c r="G142" s="34" t="s">
        <v>124</v>
      </c>
      <c r="H142" s="40" t="s">
        <v>199</v>
      </c>
    </row>
    <row r="143" spans="2:8" x14ac:dyDescent="0.25">
      <c r="B143" s="58">
        <v>8995905</v>
      </c>
      <c r="C143" s="59">
        <v>8995905</v>
      </c>
      <c r="D143" s="32" t="s">
        <v>101</v>
      </c>
      <c r="E143" t="s">
        <v>101</v>
      </c>
      <c r="F143" s="33">
        <f t="shared" si="1"/>
        <v>1</v>
      </c>
      <c r="G143" s="34" t="s">
        <v>124</v>
      </c>
      <c r="H143" s="40"/>
    </row>
    <row r="144" spans="2:8" x14ac:dyDescent="0.25">
      <c r="B144" s="41">
        <v>9003041</v>
      </c>
      <c r="C144" s="36">
        <v>9004269</v>
      </c>
      <c r="D144" s="32" t="s">
        <v>100</v>
      </c>
      <c r="E144" t="s">
        <v>100</v>
      </c>
      <c r="F144" s="33">
        <f t="shared" si="1"/>
        <v>1229</v>
      </c>
      <c r="G144" s="34" t="s">
        <v>124</v>
      </c>
      <c r="H144" s="40" t="s">
        <v>200</v>
      </c>
    </row>
    <row r="145" spans="2:9" x14ac:dyDescent="0.25">
      <c r="B145" s="41">
        <v>9004444</v>
      </c>
      <c r="C145" s="36">
        <v>9004536</v>
      </c>
      <c r="D145" s="32" t="s">
        <v>139</v>
      </c>
      <c r="E145" t="s">
        <v>139</v>
      </c>
      <c r="F145" s="33">
        <f t="shared" si="1"/>
        <v>93</v>
      </c>
      <c r="G145" s="34" t="s">
        <v>124</v>
      </c>
      <c r="H145" s="40"/>
    </row>
    <row r="146" spans="2:9" x14ac:dyDescent="0.25">
      <c r="B146" s="41">
        <v>9014486</v>
      </c>
      <c r="C146" s="36">
        <v>9015385</v>
      </c>
      <c r="D146" s="32" t="s">
        <v>130</v>
      </c>
      <c r="E146" t="s">
        <v>130</v>
      </c>
      <c r="F146" s="33">
        <f t="shared" si="1"/>
        <v>900</v>
      </c>
      <c r="G146" s="34" t="s">
        <v>124</v>
      </c>
      <c r="H146" s="40"/>
    </row>
    <row r="147" spans="2:9" x14ac:dyDescent="0.25">
      <c r="B147" s="41">
        <v>9015386</v>
      </c>
      <c r="C147" s="36">
        <v>9016050</v>
      </c>
      <c r="D147" s="32" t="s">
        <v>108</v>
      </c>
      <c r="E147" t="s">
        <v>108</v>
      </c>
      <c r="F147" s="33">
        <f t="shared" si="1"/>
        <v>665</v>
      </c>
      <c r="G147" s="34" t="s">
        <v>124</v>
      </c>
      <c r="H147" s="40" t="s">
        <v>201</v>
      </c>
    </row>
    <row r="148" spans="2:9" x14ac:dyDescent="0.25">
      <c r="B148" s="41">
        <v>9016495</v>
      </c>
      <c r="C148" s="36">
        <v>9016899</v>
      </c>
      <c r="D148" s="32" t="s">
        <v>102</v>
      </c>
      <c r="E148" t="s">
        <v>102</v>
      </c>
      <c r="F148" s="33">
        <f t="shared" si="1"/>
        <v>405</v>
      </c>
      <c r="G148" s="34" t="s">
        <v>124</v>
      </c>
      <c r="H148" s="40"/>
      <c r="I148" s="40" t="s">
        <v>202</v>
      </c>
    </row>
    <row r="149" spans="2:9" x14ac:dyDescent="0.25">
      <c r="B149" s="41">
        <v>9022245</v>
      </c>
      <c r="C149" s="36">
        <v>9022260</v>
      </c>
      <c r="D149" s="32" t="s">
        <v>147</v>
      </c>
      <c r="E149" t="s">
        <v>147</v>
      </c>
      <c r="F149" s="33">
        <v>11</v>
      </c>
      <c r="G149" s="34" t="s">
        <v>124</v>
      </c>
      <c r="H149" s="40"/>
    </row>
    <row r="150" spans="2:9" x14ac:dyDescent="0.25">
      <c r="B150" s="41">
        <v>9042203</v>
      </c>
      <c r="C150" s="36">
        <v>9042520</v>
      </c>
      <c r="D150" s="32" t="s">
        <v>125</v>
      </c>
      <c r="F150" s="33">
        <f t="shared" ref="F150:F200" si="2">+C150-B150+1</f>
        <v>318</v>
      </c>
      <c r="G150" s="34" t="s">
        <v>124</v>
      </c>
      <c r="H150" s="40"/>
    </row>
    <row r="151" spans="2:9" x14ac:dyDescent="0.25">
      <c r="B151" s="41">
        <v>9051121</v>
      </c>
      <c r="C151" s="36">
        <v>9053551</v>
      </c>
      <c r="D151" s="32" t="s">
        <v>93</v>
      </c>
      <c r="E151" t="s">
        <v>93</v>
      </c>
      <c r="F151" s="33">
        <f t="shared" si="2"/>
        <v>2431</v>
      </c>
      <c r="G151" s="34" t="s">
        <v>124</v>
      </c>
      <c r="H151" s="40" t="s">
        <v>203</v>
      </c>
    </row>
    <row r="152" spans="2:9" x14ac:dyDescent="0.25">
      <c r="B152" s="41">
        <v>9053552</v>
      </c>
      <c r="C152" s="36">
        <v>9054290</v>
      </c>
      <c r="D152" s="32" t="s">
        <v>127</v>
      </c>
      <c r="E152" s="42" t="s">
        <v>127</v>
      </c>
      <c r="F152" s="33">
        <f t="shared" si="2"/>
        <v>739</v>
      </c>
      <c r="G152" s="34" t="s">
        <v>124</v>
      </c>
      <c r="H152" s="40" t="s">
        <v>203</v>
      </c>
    </row>
    <row r="153" spans="2:9" x14ac:dyDescent="0.25">
      <c r="B153" s="41">
        <v>9054479</v>
      </c>
      <c r="C153" s="36">
        <v>9054557</v>
      </c>
      <c r="D153" s="32" t="s">
        <v>144</v>
      </c>
      <c r="E153" t="s">
        <v>144</v>
      </c>
      <c r="F153" s="33">
        <f t="shared" si="2"/>
        <v>79</v>
      </c>
      <c r="G153" s="34" t="s">
        <v>124</v>
      </c>
      <c r="H153" s="40" t="s">
        <v>203</v>
      </c>
    </row>
    <row r="154" spans="2:9" x14ac:dyDescent="0.25">
      <c r="B154" s="41">
        <v>9054558</v>
      </c>
      <c r="C154" s="36">
        <v>9054862</v>
      </c>
      <c r="D154" s="32" t="s">
        <v>96</v>
      </c>
      <c r="E154" t="s">
        <v>96</v>
      </c>
      <c r="F154" s="33">
        <f t="shared" si="2"/>
        <v>305</v>
      </c>
      <c r="G154" s="34" t="s">
        <v>124</v>
      </c>
      <c r="H154" s="40" t="s">
        <v>203</v>
      </c>
    </row>
    <row r="155" spans="2:9" x14ac:dyDescent="0.25">
      <c r="B155" s="41">
        <v>9055860</v>
      </c>
      <c r="C155" s="36">
        <v>9055864</v>
      </c>
      <c r="D155" s="32" t="s">
        <v>112</v>
      </c>
      <c r="F155" s="33">
        <f t="shared" si="2"/>
        <v>5</v>
      </c>
      <c r="G155" s="34" t="s">
        <v>124</v>
      </c>
      <c r="H155" s="40"/>
    </row>
    <row r="156" spans="2:9" x14ac:dyDescent="0.25">
      <c r="B156" s="41">
        <v>9056077</v>
      </c>
      <c r="C156" s="36">
        <v>9056680</v>
      </c>
      <c r="D156" s="32" t="s">
        <v>112</v>
      </c>
      <c r="F156" s="33">
        <f t="shared" si="2"/>
        <v>604</v>
      </c>
      <c r="G156" s="34" t="s">
        <v>124</v>
      </c>
      <c r="H156" s="40"/>
    </row>
    <row r="157" spans="2:9" x14ac:dyDescent="0.25">
      <c r="B157" s="41">
        <v>9060031</v>
      </c>
      <c r="C157" s="36">
        <v>9060600</v>
      </c>
      <c r="D157" s="32" t="s">
        <v>118</v>
      </c>
      <c r="F157" s="33">
        <f t="shared" si="2"/>
        <v>570</v>
      </c>
      <c r="G157" s="34" t="s">
        <v>124</v>
      </c>
      <c r="H157" s="40" t="s">
        <v>158</v>
      </c>
    </row>
    <row r="158" spans="2:9" x14ac:dyDescent="0.25">
      <c r="B158" s="41">
        <v>9060753</v>
      </c>
      <c r="C158" s="36">
        <v>9061308</v>
      </c>
      <c r="D158" s="32" t="s">
        <v>108</v>
      </c>
      <c r="E158" t="s">
        <v>108</v>
      </c>
      <c r="F158" s="33">
        <f t="shared" si="2"/>
        <v>556</v>
      </c>
      <c r="G158" s="34" t="s">
        <v>124</v>
      </c>
      <c r="H158" s="40" t="s">
        <v>203</v>
      </c>
    </row>
    <row r="159" spans="2:9" x14ac:dyDescent="0.25">
      <c r="B159" s="41">
        <v>9071281</v>
      </c>
      <c r="C159" s="36">
        <v>9071676</v>
      </c>
      <c r="D159" s="32" t="s">
        <v>120</v>
      </c>
      <c r="E159" t="s">
        <v>120</v>
      </c>
      <c r="F159" s="33">
        <f t="shared" si="2"/>
        <v>396</v>
      </c>
      <c r="G159" s="34" t="s">
        <v>124</v>
      </c>
      <c r="H159" s="40" t="s">
        <v>202</v>
      </c>
    </row>
    <row r="160" spans="2:9" x14ac:dyDescent="0.25">
      <c r="B160" s="41">
        <v>9071677</v>
      </c>
      <c r="C160" s="36">
        <v>9071817</v>
      </c>
      <c r="D160" s="32" t="s">
        <v>142</v>
      </c>
      <c r="E160" t="s">
        <v>142</v>
      </c>
      <c r="F160" s="33">
        <f t="shared" si="2"/>
        <v>141</v>
      </c>
      <c r="G160" s="34" t="s">
        <v>124</v>
      </c>
      <c r="H160" s="40"/>
    </row>
    <row r="161" spans="2:8" x14ac:dyDescent="0.25">
      <c r="B161" s="41">
        <v>9071983</v>
      </c>
      <c r="C161" s="36">
        <v>9072052</v>
      </c>
      <c r="D161" s="32" t="s">
        <v>144</v>
      </c>
      <c r="E161" t="s">
        <v>144</v>
      </c>
      <c r="F161" s="33">
        <f t="shared" si="2"/>
        <v>70</v>
      </c>
      <c r="G161" s="34" t="s">
        <v>124</v>
      </c>
      <c r="H161" s="40" t="s">
        <v>204</v>
      </c>
    </row>
    <row r="162" spans="2:8" x14ac:dyDescent="0.25">
      <c r="B162" s="41">
        <v>9074826</v>
      </c>
      <c r="C162" s="36">
        <v>9074959</v>
      </c>
      <c r="D162" s="32" t="s">
        <v>148</v>
      </c>
      <c r="E162" t="s">
        <v>148</v>
      </c>
      <c r="F162" s="33">
        <f t="shared" si="2"/>
        <v>134</v>
      </c>
      <c r="G162" s="34" t="s">
        <v>124</v>
      </c>
      <c r="H162" s="40"/>
    </row>
    <row r="163" spans="2:8" x14ac:dyDescent="0.25">
      <c r="B163" s="41">
        <v>9077486</v>
      </c>
      <c r="C163" s="36">
        <v>9078160</v>
      </c>
      <c r="D163" s="32" t="s">
        <v>137</v>
      </c>
      <c r="F163" s="33">
        <f t="shared" si="2"/>
        <v>675</v>
      </c>
      <c r="G163" s="34" t="s">
        <v>124</v>
      </c>
      <c r="H163" s="40" t="s">
        <v>158</v>
      </c>
    </row>
    <row r="164" spans="2:8" x14ac:dyDescent="0.25">
      <c r="B164" s="41">
        <v>9079243</v>
      </c>
      <c r="C164" s="36">
        <v>9079560</v>
      </c>
      <c r="D164" s="32" t="s">
        <v>134</v>
      </c>
      <c r="F164" s="33">
        <f t="shared" si="2"/>
        <v>318</v>
      </c>
      <c r="G164" s="34" t="s">
        <v>124</v>
      </c>
      <c r="H164" s="40" t="s">
        <v>160</v>
      </c>
    </row>
    <row r="165" spans="2:8" x14ac:dyDescent="0.25">
      <c r="B165" s="41">
        <v>9086081</v>
      </c>
      <c r="C165" s="36">
        <v>9086664</v>
      </c>
      <c r="D165" s="32" t="s">
        <v>120</v>
      </c>
      <c r="E165" t="s">
        <v>120</v>
      </c>
      <c r="F165" s="33">
        <f t="shared" si="2"/>
        <v>584</v>
      </c>
      <c r="G165" s="34" t="s">
        <v>124</v>
      </c>
      <c r="H165" s="40" t="s">
        <v>205</v>
      </c>
    </row>
    <row r="166" spans="2:8" x14ac:dyDescent="0.25">
      <c r="B166" s="41">
        <v>9086665</v>
      </c>
      <c r="C166" s="36">
        <v>9087047</v>
      </c>
      <c r="D166" s="32" t="s">
        <v>102</v>
      </c>
      <c r="E166" t="s">
        <v>102</v>
      </c>
      <c r="F166" s="33">
        <f t="shared" si="2"/>
        <v>383</v>
      </c>
      <c r="G166" s="34" t="s">
        <v>124</v>
      </c>
      <c r="H166" s="40" t="s">
        <v>206</v>
      </c>
    </row>
    <row r="167" spans="2:8" x14ac:dyDescent="0.25">
      <c r="B167" s="41">
        <v>9087048</v>
      </c>
      <c r="C167" s="36">
        <v>9087185</v>
      </c>
      <c r="D167" s="32" t="s">
        <v>131</v>
      </c>
      <c r="E167" t="s">
        <v>131</v>
      </c>
      <c r="F167" s="33">
        <f t="shared" si="2"/>
        <v>138</v>
      </c>
      <c r="G167" s="34" t="s">
        <v>124</v>
      </c>
      <c r="H167" s="40" t="s">
        <v>206</v>
      </c>
    </row>
    <row r="168" spans="2:8" x14ac:dyDescent="0.25">
      <c r="B168" s="41">
        <v>9087186</v>
      </c>
      <c r="C168" s="36">
        <v>9087293</v>
      </c>
      <c r="D168" s="32" t="s">
        <v>143</v>
      </c>
      <c r="E168" s="42" t="s">
        <v>143</v>
      </c>
      <c r="F168" s="33">
        <f t="shared" si="2"/>
        <v>108</v>
      </c>
      <c r="G168" s="34" t="s">
        <v>124</v>
      </c>
      <c r="H168" s="40"/>
    </row>
    <row r="169" spans="2:8" x14ac:dyDescent="0.25">
      <c r="B169" s="41">
        <v>9087294</v>
      </c>
      <c r="C169" s="36">
        <v>9087396</v>
      </c>
      <c r="D169" s="32" t="s">
        <v>142</v>
      </c>
      <c r="E169" t="s">
        <v>142</v>
      </c>
      <c r="F169" s="33">
        <f t="shared" si="2"/>
        <v>103</v>
      </c>
      <c r="G169" s="34" t="s">
        <v>124</v>
      </c>
      <c r="H169" s="40" t="s">
        <v>206</v>
      </c>
    </row>
    <row r="170" spans="2:8" x14ac:dyDescent="0.25">
      <c r="B170" s="41">
        <v>9087988</v>
      </c>
      <c r="C170" s="36">
        <v>9089480</v>
      </c>
      <c r="D170" s="32" t="s">
        <v>128</v>
      </c>
      <c r="F170" s="33">
        <f t="shared" si="2"/>
        <v>1493</v>
      </c>
      <c r="G170" s="34" t="s">
        <v>124</v>
      </c>
      <c r="H170" s="40" t="s">
        <v>159</v>
      </c>
    </row>
    <row r="171" spans="2:8" x14ac:dyDescent="0.25">
      <c r="B171" s="41">
        <v>9091784</v>
      </c>
      <c r="C171" s="36">
        <v>9092600</v>
      </c>
      <c r="D171" s="32" t="s">
        <v>129</v>
      </c>
      <c r="F171" s="33">
        <f t="shared" si="2"/>
        <v>817</v>
      </c>
      <c r="G171" s="34"/>
      <c r="H171" s="40"/>
    </row>
    <row r="172" spans="2:8" x14ac:dyDescent="0.25">
      <c r="B172" s="41">
        <v>9096246</v>
      </c>
      <c r="C172" s="36">
        <v>9097200</v>
      </c>
      <c r="D172" s="32" t="s">
        <v>133</v>
      </c>
      <c r="F172" s="33">
        <f t="shared" si="2"/>
        <v>955</v>
      </c>
      <c r="G172" s="34" t="s">
        <v>124</v>
      </c>
      <c r="H172" s="40" t="s">
        <v>156</v>
      </c>
    </row>
    <row r="173" spans="2:8" x14ac:dyDescent="0.25">
      <c r="B173" s="41">
        <v>9097201</v>
      </c>
      <c r="C173" s="36">
        <v>9098077</v>
      </c>
      <c r="D173" s="32" t="s">
        <v>127</v>
      </c>
      <c r="E173" s="42" t="s">
        <v>127</v>
      </c>
      <c r="F173" s="33">
        <f t="shared" si="2"/>
        <v>877</v>
      </c>
      <c r="G173" s="34" t="s">
        <v>124</v>
      </c>
      <c r="H173" s="40" t="s">
        <v>207</v>
      </c>
    </row>
    <row r="174" spans="2:8" x14ac:dyDescent="0.25">
      <c r="B174" s="41">
        <v>9098898</v>
      </c>
      <c r="C174" s="36">
        <v>9099280</v>
      </c>
      <c r="D174" s="32" t="s">
        <v>110</v>
      </c>
      <c r="F174" s="33">
        <f t="shared" si="2"/>
        <v>383</v>
      </c>
      <c r="G174" s="34" t="s">
        <v>124</v>
      </c>
      <c r="H174" s="40"/>
    </row>
    <row r="175" spans="2:8" x14ac:dyDescent="0.25">
      <c r="B175" s="41">
        <v>9099481</v>
      </c>
      <c r="C175" s="36">
        <v>9100680</v>
      </c>
      <c r="D175" s="32" t="s">
        <v>114</v>
      </c>
      <c r="F175" s="33">
        <f t="shared" si="2"/>
        <v>1200</v>
      </c>
      <c r="G175" s="34" t="s">
        <v>124</v>
      </c>
      <c r="H175" s="40" t="s">
        <v>160</v>
      </c>
    </row>
    <row r="176" spans="2:8" x14ac:dyDescent="0.25">
      <c r="B176" s="41">
        <v>9101262</v>
      </c>
      <c r="C176" s="36">
        <v>9102800</v>
      </c>
      <c r="D176" s="32" t="s">
        <v>116</v>
      </c>
      <c r="F176" s="33">
        <f t="shared" si="2"/>
        <v>1539</v>
      </c>
      <c r="G176" s="34" t="s">
        <v>124</v>
      </c>
      <c r="H176" s="40" t="s">
        <v>161</v>
      </c>
    </row>
    <row r="177" spans="2:8" x14ac:dyDescent="0.25">
      <c r="B177" s="41">
        <v>9103641</v>
      </c>
      <c r="C177" s="36">
        <v>9104600</v>
      </c>
      <c r="D177" s="32" t="s">
        <v>106</v>
      </c>
      <c r="F177" s="33">
        <f t="shared" si="2"/>
        <v>960</v>
      </c>
      <c r="G177" s="34"/>
      <c r="H177" s="40"/>
    </row>
    <row r="178" spans="2:8" x14ac:dyDescent="0.25">
      <c r="B178" s="41">
        <v>9104619</v>
      </c>
      <c r="C178" s="36">
        <v>9104868</v>
      </c>
      <c r="D178" s="32" t="s">
        <v>122</v>
      </c>
      <c r="E178" t="s">
        <v>122</v>
      </c>
      <c r="F178" s="33">
        <f t="shared" si="2"/>
        <v>250</v>
      </c>
      <c r="G178" s="34" t="s">
        <v>124</v>
      </c>
      <c r="H178" s="40" t="s">
        <v>208</v>
      </c>
    </row>
    <row r="179" spans="2:8" x14ac:dyDescent="0.25">
      <c r="B179" s="41">
        <v>9104869</v>
      </c>
      <c r="C179" s="36">
        <v>9105083</v>
      </c>
      <c r="D179" s="32" t="s">
        <v>148</v>
      </c>
      <c r="E179" t="s">
        <v>148</v>
      </c>
      <c r="F179" s="33">
        <f t="shared" si="2"/>
        <v>215</v>
      </c>
      <c r="G179" s="34" t="s">
        <v>124</v>
      </c>
      <c r="H179" s="40" t="s">
        <v>209</v>
      </c>
    </row>
    <row r="180" spans="2:8" x14ac:dyDescent="0.25">
      <c r="B180" s="41">
        <v>9105084</v>
      </c>
      <c r="C180" s="36">
        <v>9105189</v>
      </c>
      <c r="D180" s="32" t="s">
        <v>139</v>
      </c>
      <c r="E180" t="s">
        <v>139</v>
      </c>
      <c r="F180" s="33">
        <f t="shared" si="2"/>
        <v>106</v>
      </c>
      <c r="G180" s="34" t="s">
        <v>124</v>
      </c>
      <c r="H180" s="40" t="s">
        <v>210</v>
      </c>
    </row>
    <row r="181" spans="2:8" x14ac:dyDescent="0.25">
      <c r="B181" s="41">
        <v>9105280</v>
      </c>
      <c r="C181" s="36">
        <v>9106206</v>
      </c>
      <c r="D181" s="32" t="s">
        <v>130</v>
      </c>
      <c r="E181" t="s">
        <v>130</v>
      </c>
      <c r="F181" s="33">
        <f t="shared" si="2"/>
        <v>927</v>
      </c>
      <c r="G181" s="34" t="s">
        <v>124</v>
      </c>
      <c r="H181" s="40" t="s">
        <v>211</v>
      </c>
    </row>
    <row r="182" spans="2:8" x14ac:dyDescent="0.25">
      <c r="B182" s="41">
        <v>9106280</v>
      </c>
      <c r="C182" s="36">
        <v>9107440</v>
      </c>
      <c r="D182" s="32" t="s">
        <v>132</v>
      </c>
      <c r="F182" s="33">
        <f t="shared" si="2"/>
        <v>1161</v>
      </c>
      <c r="G182" s="34" t="s">
        <v>124</v>
      </c>
      <c r="H182" s="40" t="s">
        <v>151</v>
      </c>
    </row>
    <row r="183" spans="2:8" x14ac:dyDescent="0.25">
      <c r="B183" s="41">
        <v>9108485</v>
      </c>
      <c r="C183" s="36">
        <v>9108500</v>
      </c>
      <c r="D183" s="32" t="s">
        <v>98</v>
      </c>
      <c r="F183" s="33">
        <f t="shared" si="2"/>
        <v>16</v>
      </c>
      <c r="G183" s="34" t="s">
        <v>124</v>
      </c>
      <c r="H183" s="40"/>
    </row>
    <row r="184" spans="2:8" x14ac:dyDescent="0.25">
      <c r="B184" s="44">
        <v>9108514</v>
      </c>
      <c r="C184" s="45">
        <v>9108640</v>
      </c>
      <c r="D184" s="32" t="s">
        <v>98</v>
      </c>
      <c r="F184" s="33">
        <f t="shared" si="2"/>
        <v>127</v>
      </c>
      <c r="G184" s="34" t="s">
        <v>124</v>
      </c>
      <c r="H184" s="40"/>
    </row>
    <row r="185" spans="2:8" x14ac:dyDescent="0.25">
      <c r="B185" s="41">
        <v>9108741</v>
      </c>
      <c r="C185" s="36">
        <v>9110480</v>
      </c>
      <c r="D185" s="32" t="s">
        <v>104</v>
      </c>
      <c r="F185" s="33">
        <f t="shared" si="2"/>
        <v>1740</v>
      </c>
      <c r="G185" s="34" t="s">
        <v>124</v>
      </c>
      <c r="H185" s="40"/>
    </row>
    <row r="186" spans="2:8" x14ac:dyDescent="0.25">
      <c r="B186" s="41">
        <v>9110481</v>
      </c>
      <c r="C186" s="36">
        <v>9110538</v>
      </c>
      <c r="D186" s="32" t="s">
        <v>144</v>
      </c>
      <c r="E186" t="s">
        <v>144</v>
      </c>
      <c r="F186" s="33">
        <f t="shared" si="2"/>
        <v>58</v>
      </c>
      <c r="G186" s="34" t="s">
        <v>124</v>
      </c>
      <c r="H186" s="40" t="s">
        <v>212</v>
      </c>
    </row>
    <row r="187" spans="2:8" x14ac:dyDescent="0.25">
      <c r="B187" s="41">
        <v>9110539</v>
      </c>
      <c r="C187" s="36">
        <v>9110591</v>
      </c>
      <c r="D187" s="32" t="s">
        <v>143</v>
      </c>
      <c r="E187" s="42" t="s">
        <v>143</v>
      </c>
      <c r="F187" s="33">
        <f t="shared" si="2"/>
        <v>53</v>
      </c>
      <c r="G187" s="34" t="s">
        <v>124</v>
      </c>
      <c r="H187" s="40" t="s">
        <v>213</v>
      </c>
    </row>
    <row r="188" spans="2:8" x14ac:dyDescent="0.25">
      <c r="B188" s="41">
        <v>9110592</v>
      </c>
      <c r="C188" s="36">
        <v>9112600</v>
      </c>
      <c r="D188" s="32" t="s">
        <v>129</v>
      </c>
      <c r="F188" s="33">
        <f t="shared" si="2"/>
        <v>2009</v>
      </c>
      <c r="G188" s="34" t="s">
        <v>124</v>
      </c>
      <c r="H188" s="40" t="s">
        <v>162</v>
      </c>
    </row>
    <row r="189" spans="2:8" x14ac:dyDescent="0.25">
      <c r="B189" s="41">
        <v>9112601</v>
      </c>
      <c r="C189" s="36">
        <v>9113600</v>
      </c>
      <c r="D189" s="32" t="s">
        <v>106</v>
      </c>
      <c r="F189" s="33">
        <f t="shared" si="2"/>
        <v>1000</v>
      </c>
      <c r="G189" s="34" t="s">
        <v>124</v>
      </c>
      <c r="H189" s="40" t="s">
        <v>163</v>
      </c>
    </row>
    <row r="190" spans="2:8" x14ac:dyDescent="0.25">
      <c r="B190" s="44">
        <v>9113601</v>
      </c>
      <c r="C190" s="45">
        <v>9115200</v>
      </c>
      <c r="D190" s="32" t="s">
        <v>98</v>
      </c>
      <c r="F190" s="33">
        <f t="shared" si="2"/>
        <v>1600</v>
      </c>
      <c r="G190" s="34" t="s">
        <v>124</v>
      </c>
      <c r="H190" s="40"/>
    </row>
    <row r="191" spans="2:8" x14ac:dyDescent="0.25">
      <c r="B191" s="41">
        <v>9115201</v>
      </c>
      <c r="C191" s="36">
        <v>9116400</v>
      </c>
      <c r="D191" s="32" t="s">
        <v>110</v>
      </c>
      <c r="F191" s="33">
        <f t="shared" si="2"/>
        <v>1200</v>
      </c>
      <c r="G191" s="34" t="s">
        <v>124</v>
      </c>
      <c r="H191" s="40"/>
    </row>
    <row r="192" spans="2:8" x14ac:dyDescent="0.25">
      <c r="B192" s="41">
        <v>9116401</v>
      </c>
      <c r="C192" s="36">
        <v>9117220</v>
      </c>
      <c r="D192" s="32" t="s">
        <v>196</v>
      </c>
      <c r="E192" t="s">
        <v>196</v>
      </c>
      <c r="F192" s="33">
        <f t="shared" si="2"/>
        <v>820</v>
      </c>
      <c r="G192" s="34" t="s">
        <v>124</v>
      </c>
      <c r="H192" s="40" t="s">
        <v>214</v>
      </c>
    </row>
    <row r="193" spans="2:8" x14ac:dyDescent="0.25">
      <c r="B193" s="41">
        <v>9117221</v>
      </c>
      <c r="C193" s="36">
        <v>9323000</v>
      </c>
      <c r="D193" s="32" t="s">
        <v>91</v>
      </c>
      <c r="F193" s="33">
        <f t="shared" si="2"/>
        <v>205780</v>
      </c>
      <c r="G193" s="34" t="s">
        <v>124</v>
      </c>
      <c r="H193" s="40"/>
    </row>
    <row r="194" spans="2:8" x14ac:dyDescent="0.25">
      <c r="B194" s="41">
        <v>9323001</v>
      </c>
      <c r="C194" s="36">
        <v>9395000</v>
      </c>
      <c r="D194" s="32" t="s">
        <v>195</v>
      </c>
      <c r="F194" s="33">
        <f t="shared" si="2"/>
        <v>72000</v>
      </c>
      <c r="G194" s="34" t="s">
        <v>124</v>
      </c>
      <c r="H194" s="40"/>
    </row>
    <row r="195" spans="2:8" x14ac:dyDescent="0.25">
      <c r="B195" s="41">
        <v>9395001</v>
      </c>
      <c r="C195" s="36">
        <v>9399944</v>
      </c>
      <c r="D195" s="32" t="s">
        <v>91</v>
      </c>
      <c r="F195" s="33">
        <f t="shared" si="2"/>
        <v>4944</v>
      </c>
      <c r="G195" s="34" t="s">
        <v>124</v>
      </c>
      <c r="H195" s="40"/>
    </row>
    <row r="196" spans="2:8" x14ac:dyDescent="0.25">
      <c r="B196" s="41">
        <v>9399945</v>
      </c>
      <c r="C196" s="36">
        <v>9781400</v>
      </c>
      <c r="D196" s="32" t="s">
        <v>89</v>
      </c>
      <c r="F196" s="33">
        <f t="shared" si="2"/>
        <v>381456</v>
      </c>
      <c r="G196" s="34" t="s">
        <v>124</v>
      </c>
      <c r="H196" s="40"/>
    </row>
    <row r="197" spans="2:8" x14ac:dyDescent="0.25">
      <c r="B197" s="46" t="s">
        <v>165</v>
      </c>
      <c r="C197" s="47" t="s">
        <v>166</v>
      </c>
      <c r="D197" t="s">
        <v>91</v>
      </c>
      <c r="F197" s="33">
        <f t="shared" si="2"/>
        <v>3</v>
      </c>
      <c r="G197" s="34" t="s">
        <v>167</v>
      </c>
      <c r="H197" s="40"/>
    </row>
    <row r="198" spans="2:8" x14ac:dyDescent="0.25">
      <c r="B198" s="46" t="s">
        <v>168</v>
      </c>
      <c r="C198" s="47" t="s">
        <v>169</v>
      </c>
      <c r="D198" t="s">
        <v>91</v>
      </c>
      <c r="F198" s="33">
        <f t="shared" si="2"/>
        <v>9</v>
      </c>
      <c r="G198" s="34" t="s">
        <v>167</v>
      </c>
      <c r="H198" s="40"/>
    </row>
    <row r="199" spans="2:8" x14ac:dyDescent="0.25">
      <c r="B199" s="46" t="s">
        <v>170</v>
      </c>
      <c r="C199" s="47" t="s">
        <v>171</v>
      </c>
      <c r="D199" t="s">
        <v>91</v>
      </c>
      <c r="F199" s="33">
        <f t="shared" si="2"/>
        <v>60</v>
      </c>
      <c r="G199" s="34" t="s">
        <v>167</v>
      </c>
      <c r="H199" s="40"/>
    </row>
    <row r="200" spans="2:8" x14ac:dyDescent="0.25">
      <c r="B200" s="46" t="s">
        <v>215</v>
      </c>
      <c r="C200" s="47" t="s">
        <v>173</v>
      </c>
      <c r="D200" t="s">
        <v>91</v>
      </c>
      <c r="F200" s="33">
        <f t="shared" si="2"/>
        <v>1600</v>
      </c>
      <c r="G200" s="34" t="s">
        <v>174</v>
      </c>
      <c r="H200" s="40"/>
    </row>
    <row r="201" spans="2:8" x14ac:dyDescent="0.25">
      <c r="B201" s="46" t="s">
        <v>175</v>
      </c>
      <c r="C201" s="47" t="s">
        <v>173</v>
      </c>
      <c r="D201" t="s">
        <v>91</v>
      </c>
      <c r="F201" s="33">
        <v>200</v>
      </c>
      <c r="G201" s="34" t="s">
        <v>176</v>
      </c>
      <c r="H201" s="40"/>
    </row>
    <row r="202" spans="2:8" x14ac:dyDescent="0.25">
      <c r="B202" s="48" t="s">
        <v>177</v>
      </c>
      <c r="C202" s="49" t="s">
        <v>178</v>
      </c>
      <c r="D202" s="10" t="s">
        <v>91</v>
      </c>
      <c r="E202" s="10"/>
      <c r="F202" s="33">
        <f>+C202-B202+1</f>
        <v>7000</v>
      </c>
      <c r="G202" s="51" t="s">
        <v>179</v>
      </c>
      <c r="H202" s="52"/>
    </row>
    <row r="203" spans="2:8" x14ac:dyDescent="0.25">
      <c r="D203" s="32"/>
      <c r="F203" s="33"/>
      <c r="G203" s="33"/>
    </row>
    <row r="204" spans="2:8" x14ac:dyDescent="0.25">
      <c r="F204" s="53"/>
    </row>
    <row r="205" spans="2:8" x14ac:dyDescent="0.25">
      <c r="F205" s="53"/>
    </row>
    <row r="206" spans="2:8" x14ac:dyDescent="0.25">
      <c r="F206" s="53"/>
    </row>
    <row r="207" spans="2:8" x14ac:dyDescent="0.25">
      <c r="F207" s="53"/>
    </row>
    <row r="208" spans="2:8" x14ac:dyDescent="0.25">
      <c r="F208" s="53"/>
    </row>
    <row r="209" spans="6:6" x14ac:dyDescent="0.25">
      <c r="F209" s="53"/>
    </row>
    <row r="210" spans="6:6" x14ac:dyDescent="0.25">
      <c r="F210" s="53"/>
    </row>
    <row r="211" spans="6:6" x14ac:dyDescent="0.25">
      <c r="F211" s="53"/>
    </row>
    <row r="212" spans="6:6" x14ac:dyDescent="0.25">
      <c r="F212" s="53"/>
    </row>
    <row r="213" spans="6:6" x14ac:dyDescent="0.25">
      <c r="F213" s="53"/>
    </row>
    <row r="214" spans="6:6" x14ac:dyDescent="0.25">
      <c r="F214" s="53"/>
    </row>
    <row r="215" spans="6:6" x14ac:dyDescent="0.25">
      <c r="F215" s="53"/>
    </row>
    <row r="216" spans="6:6" x14ac:dyDescent="0.25">
      <c r="F216" s="53"/>
    </row>
    <row r="217" spans="6:6" x14ac:dyDescent="0.25">
      <c r="F217" s="53"/>
    </row>
    <row r="218" spans="6:6" x14ac:dyDescent="0.25">
      <c r="F218" s="53"/>
    </row>
    <row r="219" spans="6:6" x14ac:dyDescent="0.25">
      <c r="F219" s="53"/>
    </row>
    <row r="220" spans="6:6" x14ac:dyDescent="0.25">
      <c r="F220" s="53"/>
    </row>
    <row r="221" spans="6:6" x14ac:dyDescent="0.25">
      <c r="F221" s="53"/>
    </row>
    <row r="222" spans="6:6" x14ac:dyDescent="0.25">
      <c r="F222" s="53"/>
    </row>
    <row r="223" spans="6:6" x14ac:dyDescent="0.25">
      <c r="F223" s="53"/>
    </row>
    <row r="224" spans="6:6" x14ac:dyDescent="0.25">
      <c r="F224" s="53"/>
    </row>
    <row r="225" spans="6:6" x14ac:dyDescent="0.25">
      <c r="F225" s="53"/>
    </row>
    <row r="226" spans="6:6" x14ac:dyDescent="0.25">
      <c r="F226" s="53"/>
    </row>
    <row r="227" spans="6:6" x14ac:dyDescent="0.25">
      <c r="F227" s="53"/>
    </row>
    <row r="228" spans="6:6" x14ac:dyDescent="0.25">
      <c r="F228" s="53"/>
    </row>
    <row r="229" spans="6:6" x14ac:dyDescent="0.25">
      <c r="F229" s="53"/>
    </row>
    <row r="230" spans="6:6" x14ac:dyDescent="0.25">
      <c r="F230" s="53"/>
    </row>
    <row r="231" spans="6:6" x14ac:dyDescent="0.25">
      <c r="F231" s="53"/>
    </row>
    <row r="232" spans="6:6" x14ac:dyDescent="0.25">
      <c r="F232" s="53"/>
    </row>
    <row r="233" spans="6:6" x14ac:dyDescent="0.25">
      <c r="F233" s="53"/>
    </row>
    <row r="234" spans="6:6" x14ac:dyDescent="0.25">
      <c r="F234" s="53"/>
    </row>
    <row r="235" spans="6:6" x14ac:dyDescent="0.25">
      <c r="F235" s="53"/>
    </row>
    <row r="236" spans="6:6" x14ac:dyDescent="0.25">
      <c r="F236" s="53"/>
    </row>
    <row r="237" spans="6:6" x14ac:dyDescent="0.25">
      <c r="F237" s="53"/>
    </row>
    <row r="238" spans="6:6" x14ac:dyDescent="0.25">
      <c r="F238" s="53"/>
    </row>
    <row r="239" spans="6:6" x14ac:dyDescent="0.25">
      <c r="F239" s="53"/>
    </row>
    <row r="240" spans="6:6" x14ac:dyDescent="0.25">
      <c r="F240" s="53"/>
    </row>
    <row r="241" spans="6:6" x14ac:dyDescent="0.25">
      <c r="F241" s="53"/>
    </row>
    <row r="242" spans="6:6" x14ac:dyDescent="0.25">
      <c r="F242" s="53"/>
    </row>
    <row r="243" spans="6:6" x14ac:dyDescent="0.25">
      <c r="F243" s="53"/>
    </row>
    <row r="244" spans="6:6" x14ac:dyDescent="0.25">
      <c r="F244" s="53"/>
    </row>
    <row r="245" spans="6:6" x14ac:dyDescent="0.25">
      <c r="F245" s="53"/>
    </row>
    <row r="246" spans="6:6" x14ac:dyDescent="0.25">
      <c r="F246" s="53"/>
    </row>
    <row r="247" spans="6:6" x14ac:dyDescent="0.25">
      <c r="F247" s="53"/>
    </row>
    <row r="248" spans="6:6" x14ac:dyDescent="0.25">
      <c r="F248" s="53"/>
    </row>
    <row r="249" spans="6:6" x14ac:dyDescent="0.25">
      <c r="F249" s="53"/>
    </row>
    <row r="250" spans="6:6" x14ac:dyDescent="0.25">
      <c r="F250" s="53"/>
    </row>
    <row r="251" spans="6:6" x14ac:dyDescent="0.25">
      <c r="F251" s="53"/>
    </row>
    <row r="252" spans="6:6" x14ac:dyDescent="0.25">
      <c r="F252" s="53"/>
    </row>
    <row r="253" spans="6:6" x14ac:dyDescent="0.25">
      <c r="F253" s="53"/>
    </row>
    <row r="254" spans="6:6" x14ac:dyDescent="0.25">
      <c r="F254" s="53"/>
    </row>
    <row r="255" spans="6:6" x14ac:dyDescent="0.25">
      <c r="F255" s="53"/>
    </row>
    <row r="256" spans="6:6" x14ac:dyDescent="0.25">
      <c r="F256" s="53"/>
    </row>
    <row r="257" spans="6:6" x14ac:dyDescent="0.25">
      <c r="F257" s="53"/>
    </row>
    <row r="258" spans="6:6" x14ac:dyDescent="0.25">
      <c r="F258" s="53"/>
    </row>
    <row r="259" spans="6:6" x14ac:dyDescent="0.25">
      <c r="F259" s="53"/>
    </row>
    <row r="260" spans="6:6" x14ac:dyDescent="0.25">
      <c r="F260" s="53"/>
    </row>
    <row r="261" spans="6:6" x14ac:dyDescent="0.25">
      <c r="F261" s="53"/>
    </row>
    <row r="262" spans="6:6" x14ac:dyDescent="0.25">
      <c r="F262" s="53"/>
    </row>
    <row r="263" spans="6:6" x14ac:dyDescent="0.25">
      <c r="F263" s="53"/>
    </row>
    <row r="264" spans="6:6" x14ac:dyDescent="0.25">
      <c r="F264" s="53"/>
    </row>
    <row r="265" spans="6:6" x14ac:dyDescent="0.25">
      <c r="F265" s="53"/>
    </row>
    <row r="266" spans="6:6" x14ac:dyDescent="0.25">
      <c r="F266" s="53"/>
    </row>
    <row r="267" spans="6:6" x14ac:dyDescent="0.25">
      <c r="F267" s="53"/>
    </row>
    <row r="268" spans="6:6" x14ac:dyDescent="0.25">
      <c r="F268" s="53"/>
    </row>
    <row r="269" spans="6:6" x14ac:dyDescent="0.25">
      <c r="F269" s="53"/>
    </row>
    <row r="270" spans="6:6" x14ac:dyDescent="0.25">
      <c r="F270" s="53"/>
    </row>
    <row r="271" spans="6:6" x14ac:dyDescent="0.25">
      <c r="F271" s="53"/>
    </row>
    <row r="272" spans="6:6" x14ac:dyDescent="0.25">
      <c r="F272" s="53"/>
    </row>
    <row r="273" spans="6:6" x14ac:dyDescent="0.25">
      <c r="F273" s="53"/>
    </row>
    <row r="274" spans="6:6" x14ac:dyDescent="0.25">
      <c r="F274" s="53"/>
    </row>
    <row r="275" spans="6:6" x14ac:dyDescent="0.25">
      <c r="F275" s="53"/>
    </row>
    <row r="276" spans="6:6" x14ac:dyDescent="0.25">
      <c r="F276" s="53"/>
    </row>
    <row r="277" spans="6:6" x14ac:dyDescent="0.25">
      <c r="F277" s="53"/>
    </row>
    <row r="278" spans="6:6" x14ac:dyDescent="0.25">
      <c r="F278" s="53"/>
    </row>
    <row r="279" spans="6:6" x14ac:dyDescent="0.25">
      <c r="F279" s="53"/>
    </row>
    <row r="280" spans="6:6" x14ac:dyDescent="0.25">
      <c r="F280" s="53"/>
    </row>
    <row r="281" spans="6:6" x14ac:dyDescent="0.25">
      <c r="F281" s="53"/>
    </row>
    <row r="282" spans="6:6" x14ac:dyDescent="0.25">
      <c r="F282" s="53"/>
    </row>
    <row r="283" spans="6:6" x14ac:dyDescent="0.25">
      <c r="F283" s="53"/>
    </row>
    <row r="284" spans="6:6" x14ac:dyDescent="0.25">
      <c r="F284" s="53"/>
    </row>
    <row r="285" spans="6:6" x14ac:dyDescent="0.25">
      <c r="F285" s="53"/>
    </row>
    <row r="286" spans="6:6" x14ac:dyDescent="0.25">
      <c r="F286" s="53"/>
    </row>
    <row r="287" spans="6:6" x14ac:dyDescent="0.25">
      <c r="F287" s="53"/>
    </row>
    <row r="288" spans="6:6" x14ac:dyDescent="0.25">
      <c r="F288" s="53"/>
    </row>
    <row r="289" spans="6:6" x14ac:dyDescent="0.25">
      <c r="F289" s="53"/>
    </row>
    <row r="290" spans="6:6" x14ac:dyDescent="0.25">
      <c r="F290" s="53"/>
    </row>
    <row r="291" spans="6:6" x14ac:dyDescent="0.25">
      <c r="F291" s="53"/>
    </row>
  </sheetData>
  <mergeCells count="3">
    <mergeCell ref="B6:C6"/>
    <mergeCell ref="D6:E6"/>
    <mergeCell ref="F6:G6"/>
  </mergeCells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1045E0-F486-4744-A6E1-CB51309D3885}">
  <sheetPr>
    <pageSetUpPr fitToPage="1"/>
  </sheetPr>
  <dimension ref="A3:I18"/>
  <sheetViews>
    <sheetView topLeftCell="A4" workbookViewId="0">
      <selection activeCell="E11" sqref="E11:F11"/>
    </sheetView>
  </sheetViews>
  <sheetFormatPr baseColWidth="10" defaultRowHeight="15" x14ac:dyDescent="0.25"/>
  <cols>
    <col min="3" max="3" width="19.28515625" customWidth="1"/>
    <col min="8" max="8" width="24.85546875" customWidth="1"/>
  </cols>
  <sheetData>
    <row r="3" spans="1:9" x14ac:dyDescent="0.25">
      <c r="B3" s="89" t="s">
        <v>43</v>
      </c>
      <c r="C3" s="89"/>
      <c r="D3" s="89"/>
      <c r="E3" s="89"/>
      <c r="F3" s="89"/>
      <c r="G3" s="89"/>
      <c r="H3" s="89"/>
      <c r="I3" s="89"/>
    </row>
    <row r="4" spans="1:9" x14ac:dyDescent="0.25">
      <c r="B4" s="89" t="s">
        <v>180</v>
      </c>
      <c r="C4" s="89"/>
      <c r="D4" s="89"/>
      <c r="E4" s="89"/>
      <c r="F4" s="89"/>
      <c r="G4" s="89"/>
      <c r="H4" s="89"/>
      <c r="I4" s="89"/>
    </row>
    <row r="5" spans="1:9" x14ac:dyDescent="0.25">
      <c r="B5" s="89" t="s">
        <v>192</v>
      </c>
      <c r="C5" s="89"/>
      <c r="D5" s="89"/>
      <c r="E5" s="89"/>
      <c r="F5" s="89"/>
      <c r="G5" s="89"/>
      <c r="H5" s="89"/>
      <c r="I5" s="89"/>
    </row>
    <row r="8" spans="1:9" x14ac:dyDescent="0.25">
      <c r="B8" s="89" t="s">
        <v>191</v>
      </c>
      <c r="C8" s="89"/>
      <c r="D8" s="89"/>
      <c r="E8" s="89" t="s">
        <v>182</v>
      </c>
      <c r="F8" s="89"/>
      <c r="G8" s="89" t="s">
        <v>183</v>
      </c>
      <c r="H8" s="89"/>
    </row>
    <row r="9" spans="1:9" x14ac:dyDescent="0.25">
      <c r="B9" s="137">
        <v>338195</v>
      </c>
      <c r="C9" s="137"/>
      <c r="D9" s="137"/>
      <c r="E9" s="138">
        <v>595.9</v>
      </c>
      <c r="F9" s="138"/>
      <c r="G9" s="138">
        <f>+B9*E9</f>
        <v>201530400.5</v>
      </c>
      <c r="H9" s="138"/>
    </row>
    <row r="10" spans="1:9" x14ac:dyDescent="0.25">
      <c r="B10" s="137"/>
      <c r="C10" s="137"/>
      <c r="D10" s="137"/>
      <c r="E10" s="138"/>
      <c r="F10" s="138"/>
      <c r="G10" s="138"/>
      <c r="H10" s="138"/>
    </row>
    <row r="11" spans="1:9" ht="33.75" customHeight="1" x14ac:dyDescent="0.25">
      <c r="B11" s="137">
        <v>381456</v>
      </c>
      <c r="C11" s="137"/>
      <c r="D11" s="137"/>
      <c r="E11" s="90">
        <v>623.04</v>
      </c>
      <c r="F11" s="90"/>
      <c r="G11" s="138">
        <f>+B11*E11</f>
        <v>237662346.23999998</v>
      </c>
      <c r="H11" s="138"/>
    </row>
    <row r="12" spans="1:9" ht="27.75" customHeight="1" thickBot="1" x14ac:dyDescent="0.3">
      <c r="A12" s="20" t="s">
        <v>68</v>
      </c>
      <c r="B12" s="141">
        <f>+B9+B11</f>
        <v>719651</v>
      </c>
      <c r="C12" s="89"/>
      <c r="D12" s="89"/>
      <c r="G12" s="139">
        <f>+G9+G11</f>
        <v>439192746.74000001</v>
      </c>
      <c r="H12" s="140"/>
    </row>
    <row r="13" spans="1:9" ht="27.75" customHeight="1" thickTop="1" x14ac:dyDescent="0.25">
      <c r="B13" s="56"/>
      <c r="C13" s="1"/>
      <c r="D13" s="1"/>
      <c r="G13" s="57"/>
      <c r="H13" s="1"/>
    </row>
    <row r="14" spans="1:9" ht="27.75" customHeight="1" x14ac:dyDescent="0.25">
      <c r="B14" s="56"/>
      <c r="C14" s="1"/>
      <c r="D14" s="1"/>
      <c r="G14" s="57"/>
      <c r="H14" s="1"/>
    </row>
    <row r="16" spans="1:9" ht="15.75" thickBot="1" x14ac:dyDescent="0.3">
      <c r="B16" s="111"/>
      <c r="C16" s="111"/>
      <c r="G16" s="111"/>
      <c r="H16" s="111"/>
    </row>
    <row r="17" spans="2:8" x14ac:dyDescent="0.25">
      <c r="B17" s="112" t="s">
        <v>35</v>
      </c>
      <c r="C17" s="112"/>
      <c r="G17" s="112" t="s">
        <v>36</v>
      </c>
      <c r="H17" s="112"/>
    </row>
    <row r="18" spans="2:8" x14ac:dyDescent="0.25">
      <c r="B18" s="90" t="s">
        <v>69</v>
      </c>
      <c r="C18" s="90"/>
      <c r="G18" s="90" t="s">
        <v>70</v>
      </c>
      <c r="H18" s="90"/>
    </row>
  </sheetData>
  <mergeCells count="20">
    <mergeCell ref="B3:I3"/>
    <mergeCell ref="B4:I4"/>
    <mergeCell ref="B5:I5"/>
    <mergeCell ref="B8:D8"/>
    <mergeCell ref="E8:F8"/>
    <mergeCell ref="G8:H8"/>
    <mergeCell ref="B18:C18"/>
    <mergeCell ref="G18:H18"/>
    <mergeCell ref="B9:D10"/>
    <mergeCell ref="E9:F10"/>
    <mergeCell ref="G9:H10"/>
    <mergeCell ref="B16:C16"/>
    <mergeCell ref="G16:H16"/>
    <mergeCell ref="B17:C17"/>
    <mergeCell ref="G17:H17"/>
    <mergeCell ref="B11:D11"/>
    <mergeCell ref="E11:F11"/>
    <mergeCell ref="G11:H11"/>
    <mergeCell ref="G12:H12"/>
    <mergeCell ref="B12:D12"/>
  </mergeCells>
  <pageMargins left="0.7" right="0.7" top="0.75" bottom="0.75" header="0.3" footer="0.3"/>
  <pageSetup scale="72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54FB67-3DA2-4107-A3AD-12CD68327477}">
  <dimension ref="A1:K57"/>
  <sheetViews>
    <sheetView topLeftCell="A20" workbookViewId="0">
      <selection activeCell="B15" sqref="B15:C15"/>
    </sheetView>
  </sheetViews>
  <sheetFormatPr baseColWidth="10" defaultRowHeight="15" x14ac:dyDescent="0.25"/>
  <cols>
    <col min="1" max="1" width="45.7109375" customWidth="1"/>
    <col min="2" max="2" width="5.5703125" customWidth="1"/>
    <col min="3" max="3" width="21.42578125" customWidth="1"/>
    <col min="5" max="5" width="35.28515625" customWidth="1"/>
    <col min="6" max="6" width="18.28515625" customWidth="1"/>
    <col min="9" max="9" width="26.140625" customWidth="1"/>
  </cols>
  <sheetData>
    <row r="1" spans="1:9" ht="18.75" x14ac:dyDescent="0.3">
      <c r="A1" s="107" t="s">
        <v>0</v>
      </c>
      <c r="B1" s="107"/>
      <c r="C1" s="107"/>
      <c r="D1" s="70"/>
      <c r="E1" s="70"/>
    </row>
    <row r="2" spans="1:9" ht="15.75" x14ac:dyDescent="0.25">
      <c r="A2" s="108" t="s">
        <v>1</v>
      </c>
      <c r="B2" s="108"/>
      <c r="C2" s="108"/>
      <c r="D2" s="71"/>
      <c r="E2" s="71"/>
    </row>
    <row r="3" spans="1:9" ht="15.75" x14ac:dyDescent="0.25">
      <c r="A3" s="108" t="s">
        <v>2</v>
      </c>
      <c r="B3" s="108"/>
      <c r="C3" s="108"/>
      <c r="D3" s="71"/>
      <c r="E3" s="71"/>
    </row>
    <row r="4" spans="1:9" x14ac:dyDescent="0.25">
      <c r="A4" s="90" t="s">
        <v>3</v>
      </c>
      <c r="B4" s="90"/>
      <c r="C4" s="90"/>
    </row>
    <row r="5" spans="1:9" x14ac:dyDescent="0.25">
      <c r="A5" s="90" t="s">
        <v>222</v>
      </c>
      <c r="B5" s="90"/>
      <c r="C5" s="90"/>
    </row>
    <row r="6" spans="1:9" x14ac:dyDescent="0.25">
      <c r="A6" s="90" t="s">
        <v>4</v>
      </c>
      <c r="B6" s="90"/>
      <c r="C6" s="90"/>
    </row>
    <row r="7" spans="1:9" x14ac:dyDescent="0.25">
      <c r="A7" s="90"/>
      <c r="B7" s="90"/>
      <c r="C7" s="90"/>
    </row>
    <row r="8" spans="1:9" x14ac:dyDescent="0.25">
      <c r="B8" s="89"/>
      <c r="C8" s="89"/>
    </row>
    <row r="9" spans="1:9" x14ac:dyDescent="0.25">
      <c r="A9" s="2" t="s">
        <v>5</v>
      </c>
      <c r="B9" s="3"/>
      <c r="C9" s="3"/>
    </row>
    <row r="10" spans="1:9" x14ac:dyDescent="0.25">
      <c r="A10" s="4" t="s">
        <v>6</v>
      </c>
      <c r="B10" s="90"/>
      <c r="C10" s="90"/>
    </row>
    <row r="11" spans="1:9" x14ac:dyDescent="0.25">
      <c r="A11" t="s">
        <v>217</v>
      </c>
      <c r="B11" s="103">
        <v>11738098.58</v>
      </c>
      <c r="C11" s="90"/>
    </row>
    <row r="12" spans="1:9" x14ac:dyDescent="0.25">
      <c r="A12" t="s">
        <v>8</v>
      </c>
      <c r="B12" s="103">
        <v>4638244.1399999997</v>
      </c>
      <c r="C12" s="90"/>
    </row>
    <row r="13" spans="1:9" x14ac:dyDescent="0.25">
      <c r="A13" t="s">
        <v>216</v>
      </c>
      <c r="B13" s="103">
        <v>53808968.409999996</v>
      </c>
      <c r="C13" s="90"/>
    </row>
    <row r="14" spans="1:9" x14ac:dyDescent="0.25">
      <c r="A14" t="s">
        <v>10</v>
      </c>
      <c r="B14" s="103">
        <v>3023313.28</v>
      </c>
      <c r="C14" s="90"/>
    </row>
    <row r="15" spans="1:9" x14ac:dyDescent="0.25">
      <c r="A15" t="s">
        <v>11</v>
      </c>
      <c r="B15" s="103">
        <v>640103563.10000002</v>
      </c>
      <c r="C15" s="90"/>
      <c r="I15" s="20" t="s">
        <v>186</v>
      </c>
    </row>
    <row r="16" spans="1:9" x14ac:dyDescent="0.25">
      <c r="A16" s="2" t="s">
        <v>12</v>
      </c>
      <c r="B16" s="93">
        <f>SUM(B11:C15)</f>
        <v>713312187.50999999</v>
      </c>
      <c r="C16" s="94"/>
      <c r="G16" s="90" t="s">
        <v>187</v>
      </c>
      <c r="H16" s="90"/>
      <c r="I16" s="6">
        <v>549000</v>
      </c>
    </row>
    <row r="17" spans="1:11" x14ac:dyDescent="0.25">
      <c r="B17" s="90"/>
      <c r="C17" s="90"/>
      <c r="G17" s="90" t="s">
        <v>188</v>
      </c>
      <c r="H17" s="90"/>
      <c r="I17" s="6">
        <v>638904563.10000002</v>
      </c>
      <c r="J17" s="90" t="s">
        <v>224</v>
      </c>
      <c r="K17" s="90"/>
    </row>
    <row r="18" spans="1:11" x14ac:dyDescent="0.25">
      <c r="A18" s="2" t="s">
        <v>13</v>
      </c>
      <c r="B18" s="104"/>
      <c r="C18" s="104"/>
      <c r="G18" s="90" t="s">
        <v>221</v>
      </c>
      <c r="H18" s="90"/>
      <c r="I18" s="6">
        <v>198000</v>
      </c>
    </row>
    <row r="19" spans="1:11" ht="15.75" thickBot="1" x14ac:dyDescent="0.3">
      <c r="A19" t="s">
        <v>14</v>
      </c>
      <c r="B19" s="103">
        <v>687184179.53999996</v>
      </c>
      <c r="C19" s="90"/>
      <c r="D19" s="43"/>
      <c r="E19" s="43"/>
      <c r="H19" s="6" t="str">
        <f>+[1]Hoja2!F8</f>
        <v>TOTAL RD$</v>
      </c>
      <c r="I19" s="55">
        <f>+I16+I17</f>
        <v>639453563.10000002</v>
      </c>
    </row>
    <row r="20" spans="1:11" ht="15.75" thickTop="1" x14ac:dyDescent="0.25">
      <c r="A20" t="s">
        <v>15</v>
      </c>
      <c r="B20" s="103">
        <v>-291122330.19</v>
      </c>
      <c r="C20" s="90"/>
      <c r="D20" s="43"/>
      <c r="E20" s="43"/>
    </row>
    <row r="21" spans="1:11" x14ac:dyDescent="0.25">
      <c r="A21" t="s">
        <v>16</v>
      </c>
      <c r="B21" s="103">
        <v>72830434.700000003</v>
      </c>
      <c r="C21" s="90"/>
      <c r="D21" s="43"/>
      <c r="E21" s="43"/>
    </row>
    <row r="22" spans="1:11" x14ac:dyDescent="0.25">
      <c r="A22" t="s">
        <v>17</v>
      </c>
      <c r="B22" s="103">
        <v>-66297051.060000002</v>
      </c>
      <c r="C22" s="90"/>
      <c r="D22" s="43"/>
      <c r="E22" s="43"/>
    </row>
    <row r="23" spans="1:11" x14ac:dyDescent="0.25">
      <c r="A23" s="2" t="s">
        <v>18</v>
      </c>
      <c r="B23" s="93">
        <f>SUM(B19:C22)</f>
        <v>402595232.98999995</v>
      </c>
      <c r="C23" s="94"/>
    </row>
    <row r="24" spans="1:11" ht="15.75" thickBot="1" x14ac:dyDescent="0.3">
      <c r="A24" s="2" t="s">
        <v>19</v>
      </c>
      <c r="B24" s="100">
        <f>+B16+B23</f>
        <v>1115907420.5</v>
      </c>
      <c r="C24" s="101"/>
    </row>
    <row r="25" spans="1:11" ht="15.75" thickTop="1" x14ac:dyDescent="0.25">
      <c r="B25" s="90"/>
      <c r="C25" s="90"/>
    </row>
    <row r="26" spans="1:11" x14ac:dyDescent="0.25">
      <c r="A26" s="102" t="s">
        <v>20</v>
      </c>
      <c r="B26" s="102"/>
      <c r="C26" s="102"/>
    </row>
    <row r="27" spans="1:11" x14ac:dyDescent="0.25">
      <c r="A27" s="4" t="s">
        <v>21</v>
      </c>
      <c r="B27" s="90"/>
      <c r="C27" s="90"/>
    </row>
    <row r="28" spans="1:11" x14ac:dyDescent="0.25">
      <c r="A28" t="s">
        <v>22</v>
      </c>
      <c r="B28" s="92">
        <v>29962.639999999999</v>
      </c>
      <c r="C28" s="92"/>
    </row>
    <row r="29" spans="1:11" x14ac:dyDescent="0.25">
      <c r="A29" t="s">
        <v>23</v>
      </c>
      <c r="B29" s="91">
        <v>254371964.19</v>
      </c>
      <c r="C29" s="91"/>
      <c r="I29" s="6"/>
    </row>
    <row r="30" spans="1:11" x14ac:dyDescent="0.25">
      <c r="A30" s="2" t="s">
        <v>24</v>
      </c>
      <c r="B30" s="93">
        <f>SUM(B28:C29)</f>
        <v>254401926.82999998</v>
      </c>
      <c r="C30" s="94"/>
    </row>
    <row r="31" spans="1:11" x14ac:dyDescent="0.25">
      <c r="B31" s="90"/>
      <c r="C31" s="90"/>
    </row>
    <row r="32" spans="1:11" x14ac:dyDescent="0.25">
      <c r="A32" s="4" t="s">
        <v>25</v>
      </c>
      <c r="B32" s="90"/>
      <c r="C32" s="90"/>
    </row>
    <row r="33" spans="1:6" x14ac:dyDescent="0.25">
      <c r="A33" t="s">
        <v>26</v>
      </c>
      <c r="B33" s="91">
        <v>4893310.18</v>
      </c>
      <c r="C33" s="91"/>
      <c r="F33" s="6"/>
    </row>
    <row r="34" spans="1:6" x14ac:dyDescent="0.25">
      <c r="A34" s="2" t="s">
        <v>27</v>
      </c>
      <c r="B34" s="93">
        <f>+B33</f>
        <v>4893310.18</v>
      </c>
      <c r="C34" s="94"/>
      <c r="F34" s="6"/>
    </row>
    <row r="35" spans="1:6" ht="15.75" thickBot="1" x14ac:dyDescent="0.3">
      <c r="A35" s="2" t="s">
        <v>28</v>
      </c>
      <c r="B35" s="100">
        <f>+B30+B34</f>
        <v>259295237.00999999</v>
      </c>
      <c r="C35" s="101"/>
      <c r="F35" s="6"/>
    </row>
    <row r="36" spans="1:6" ht="15.75" thickTop="1" x14ac:dyDescent="0.25">
      <c r="B36" s="90"/>
      <c r="C36" s="90"/>
    </row>
    <row r="37" spans="1:6" x14ac:dyDescent="0.25">
      <c r="A37" s="102" t="s">
        <v>29</v>
      </c>
      <c r="B37" s="102"/>
      <c r="C37" s="102"/>
    </row>
    <row r="38" spans="1:6" x14ac:dyDescent="0.25">
      <c r="A38" t="s">
        <v>30</v>
      </c>
      <c r="B38" s="92">
        <v>856612183.49000001</v>
      </c>
      <c r="C38" s="92"/>
    </row>
    <row r="39" spans="1:6" x14ac:dyDescent="0.25">
      <c r="A39" s="2" t="s">
        <v>31</v>
      </c>
      <c r="B39" s="93">
        <f>+B38</f>
        <v>856612183.49000001</v>
      </c>
      <c r="C39" s="94"/>
    </row>
    <row r="40" spans="1:6" ht="15.75" thickBot="1" x14ac:dyDescent="0.3">
      <c r="A40" s="2" t="s">
        <v>32</v>
      </c>
      <c r="B40" s="95">
        <f>+B35+B39</f>
        <v>1115907420.5</v>
      </c>
      <c r="C40" s="96"/>
    </row>
    <row r="41" spans="1:6" ht="15.75" thickTop="1" x14ac:dyDescent="0.25">
      <c r="B41" s="97"/>
      <c r="C41" s="98"/>
    </row>
    <row r="42" spans="1:6" x14ac:dyDescent="0.25">
      <c r="B42" s="5"/>
      <c r="C42" s="1"/>
    </row>
    <row r="43" spans="1:6" x14ac:dyDescent="0.25">
      <c r="B43" s="5"/>
      <c r="C43" s="1"/>
    </row>
    <row r="44" spans="1:6" x14ac:dyDescent="0.25">
      <c r="A44" t="s">
        <v>33</v>
      </c>
      <c r="C44" s="90" t="s">
        <v>218</v>
      </c>
      <c r="D44" s="90"/>
      <c r="E44" s="7"/>
    </row>
    <row r="45" spans="1:6" x14ac:dyDescent="0.25">
      <c r="C45" s="1"/>
      <c r="D45" s="1"/>
      <c r="E45" s="7"/>
    </row>
    <row r="46" spans="1:6" x14ac:dyDescent="0.25">
      <c r="A46" t="s">
        <v>245</v>
      </c>
      <c r="C46" t="s">
        <v>245</v>
      </c>
      <c r="D46" s="1"/>
      <c r="E46" s="7"/>
    </row>
    <row r="47" spans="1:6" x14ac:dyDescent="0.25">
      <c r="A47" s="36" t="s">
        <v>243</v>
      </c>
      <c r="C47" s="90" t="s">
        <v>36</v>
      </c>
      <c r="D47" s="90"/>
    </row>
    <row r="48" spans="1:6" x14ac:dyDescent="0.25">
      <c r="A48" t="s">
        <v>244</v>
      </c>
      <c r="C48" s="89" t="s">
        <v>70</v>
      </c>
      <c r="D48" s="89"/>
      <c r="E48" s="4"/>
    </row>
    <row r="49" spans="1:5" x14ac:dyDescent="0.25">
      <c r="A49" s="36" t="s">
        <v>35</v>
      </c>
      <c r="C49" s="90"/>
      <c r="D49" s="90"/>
      <c r="E49" s="90"/>
    </row>
    <row r="50" spans="1:5" x14ac:dyDescent="0.25">
      <c r="A50" s="9" t="s">
        <v>219</v>
      </c>
      <c r="C50" s="89"/>
      <c r="D50" s="89"/>
      <c r="E50" s="89"/>
    </row>
    <row r="53" spans="1:5" x14ac:dyDescent="0.25">
      <c r="A53" t="s">
        <v>39</v>
      </c>
    </row>
    <row r="55" spans="1:5" x14ac:dyDescent="0.25">
      <c r="A55" t="s">
        <v>246</v>
      </c>
    </row>
    <row r="56" spans="1:5" x14ac:dyDescent="0.25">
      <c r="A56" t="s">
        <v>220</v>
      </c>
    </row>
    <row r="57" spans="1:5" x14ac:dyDescent="0.25">
      <c r="A57" s="4" t="s">
        <v>247</v>
      </c>
    </row>
  </sheetData>
  <mergeCells count="49">
    <mergeCell ref="A7:C7"/>
    <mergeCell ref="B8:C8"/>
    <mergeCell ref="B10:C10"/>
    <mergeCell ref="B11:C11"/>
    <mergeCell ref="B12:C12"/>
    <mergeCell ref="B13:C13"/>
    <mergeCell ref="B14:C14"/>
    <mergeCell ref="B15:C15"/>
    <mergeCell ref="B16:C16"/>
    <mergeCell ref="G16:H16"/>
    <mergeCell ref="J17:K17"/>
    <mergeCell ref="B19:C19"/>
    <mergeCell ref="B20:C20"/>
    <mergeCell ref="B21:C21"/>
    <mergeCell ref="B22:C22"/>
    <mergeCell ref="B18:C18"/>
    <mergeCell ref="G18:H18"/>
    <mergeCell ref="B17:C17"/>
    <mergeCell ref="G17:H17"/>
    <mergeCell ref="B23:C23"/>
    <mergeCell ref="B31:C31"/>
    <mergeCell ref="B32:C32"/>
    <mergeCell ref="B33:C33"/>
    <mergeCell ref="B24:C24"/>
    <mergeCell ref="B25:C25"/>
    <mergeCell ref="A26:C26"/>
    <mergeCell ref="B27:C27"/>
    <mergeCell ref="B28:C28"/>
    <mergeCell ref="B41:C41"/>
    <mergeCell ref="C44:D44"/>
    <mergeCell ref="C49:E49"/>
    <mergeCell ref="C47:D47"/>
    <mergeCell ref="C48:D48"/>
    <mergeCell ref="C50:E50"/>
    <mergeCell ref="A1:C1"/>
    <mergeCell ref="A2:C2"/>
    <mergeCell ref="A3:C3"/>
    <mergeCell ref="A4:C4"/>
    <mergeCell ref="A5:C5"/>
    <mergeCell ref="A6:C6"/>
    <mergeCell ref="B39:C39"/>
    <mergeCell ref="B40:C40"/>
    <mergeCell ref="B34:C34"/>
    <mergeCell ref="B35:C35"/>
    <mergeCell ref="B36:C36"/>
    <mergeCell ref="A37:C37"/>
    <mergeCell ref="B38:C38"/>
    <mergeCell ref="B29:C29"/>
    <mergeCell ref="B30:C30"/>
  </mergeCells>
  <pageMargins left="1" right="0.25" top="0.5" bottom="0" header="0.3" footer="0.3"/>
  <pageSetup scale="8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28</vt:i4>
      </vt:variant>
    </vt:vector>
  </HeadingPairs>
  <TitlesOfParts>
    <vt:vector size="28" baseType="lpstr">
      <vt:lpstr>BALANCE GENERAL ENERO</vt:lpstr>
      <vt:lpstr>AMORTIZACION SEGURO ENERO</vt:lpstr>
      <vt:lpstr>LIBRETAS</vt:lpstr>
      <vt:lpstr>LIBRETAS.</vt:lpstr>
      <vt:lpstr>BALANCE GENERAL FEBRERO</vt:lpstr>
      <vt:lpstr>AMORTIZACION SEGURO FEBRERO</vt:lpstr>
      <vt:lpstr>LIBRETAS FEBRERO</vt:lpstr>
      <vt:lpstr>LIBRETAS FEBRERO.</vt:lpstr>
      <vt:lpstr>BALANCE GENERAL MARZO </vt:lpstr>
      <vt:lpstr>AMORTIZACION DE SEGUROS MARZO</vt:lpstr>
      <vt:lpstr>LIBRETAS MARZO</vt:lpstr>
      <vt:lpstr>LIBRETAS MARZO.</vt:lpstr>
      <vt:lpstr>BALANCE GENERAL ABRIL 2025</vt:lpstr>
      <vt:lpstr>LIBRETAS ABRIL</vt:lpstr>
      <vt:lpstr>INV. DE LIBRETAS DE ABRIL</vt:lpstr>
      <vt:lpstr>AMORTIZACION SEGUROS ABRIL</vt:lpstr>
      <vt:lpstr>BALANCE GENERAL MAYO</vt:lpstr>
      <vt:lpstr>LIBRETAS MAYO</vt:lpstr>
      <vt:lpstr>INV. DE LIBRETAS MAYO</vt:lpstr>
      <vt:lpstr>AMORTIZACION DE SEGUROS MAYO</vt:lpstr>
      <vt:lpstr>BALANCE GENERAL JUNIO</vt:lpstr>
      <vt:lpstr>AMORTIZACION DE SEGUROS JUNIO</vt:lpstr>
      <vt:lpstr>LIBRETAS JUNIO</vt:lpstr>
      <vt:lpstr>INVENTARIO LIBRETAS JUNIO</vt:lpstr>
      <vt:lpstr>BALANCE GENERAL JULIO</vt:lpstr>
      <vt:lpstr>AMORTIZACION DE SEGUROS JULIO</vt:lpstr>
      <vt:lpstr>LIBRETAS JULIO</vt:lpstr>
      <vt:lpstr>INVENTARIO LIBRETAS JULIO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Dayrobi do. Ozoria</dc:creator>
  <cp:lastModifiedBy>Bethania Espinal</cp:lastModifiedBy>
  <cp:lastPrinted>2025-08-21T12:44:02Z</cp:lastPrinted>
  <dcterms:created xsi:type="dcterms:W3CDTF">2025-02-14T17:49:14Z</dcterms:created>
  <dcterms:modified xsi:type="dcterms:W3CDTF">2025-08-21T12:44:23Z</dcterms:modified>
</cp:coreProperties>
</file>