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bookViews>
    <workbookView xWindow="-120" yWindow="-120" windowWidth="21840" windowHeight="13740"/>
  </bookViews>
  <sheets>
    <sheet name="BALANCE GENERAL ABRIL 2025" sheetId="16" r:id="rId1"/>
    <sheet name="LIBRETAS ABRIL" sheetId="17" state="hidden" r:id="rId2"/>
    <sheet name="INV. DE LIBRETAS DE ABRIL" sheetId="19" state="hidden" r:id="rId3"/>
    <sheet name="AMORTIZACION SEGUROS ABRIL" sheetId="20" state="hidden" r:id="rId4"/>
    <sheet name="SAN JUAN" sheetId="21" state="hidden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6" l="1"/>
  <c r="F16" i="21"/>
  <c r="B30" i="16"/>
  <c r="B21" i="16"/>
  <c r="B23" i="16" s="1"/>
  <c r="O8" i="20"/>
  <c r="N7" i="20"/>
  <c r="O7" i="20"/>
  <c r="O11" i="20"/>
  <c r="N11" i="20"/>
  <c r="H11" i="20"/>
  <c r="M9" i="20"/>
  <c r="N9" i="20" s="1"/>
  <c r="O9" i="20" s="1"/>
  <c r="M8" i="20"/>
  <c r="N8" i="20" s="1"/>
  <c r="M7" i="20"/>
  <c r="M10" i="20"/>
  <c r="N10" i="20" s="1"/>
  <c r="O10" i="20" s="1"/>
  <c r="B12" i="19"/>
  <c r="G11" i="19"/>
  <c r="G9" i="19"/>
  <c r="G12" i="19" s="1"/>
  <c r="F209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H6" i="17" s="1"/>
  <c r="B35" i="16" l="1"/>
  <c r="B39" i="16"/>
  <c r="B34" i="16"/>
  <c r="B24" i="16" l="1"/>
  <c r="B40" i="16"/>
  <c r="B41" i="16" s="1"/>
</calcChain>
</file>

<file path=xl/sharedStrings.xml><?xml version="1.0" encoding="utf-8"?>
<sst xmlns="http://schemas.openxmlformats.org/spreadsheetml/2006/main" count="793" uniqueCount="207">
  <si>
    <t>MINISTERIO DE RELACIONES EXTERIORES</t>
  </si>
  <si>
    <t>DIRECCIÓN GENERAL DE PASAPORTES</t>
  </si>
  <si>
    <t>DEPARTAMENTO FINANCIERO</t>
  </si>
  <si>
    <t>Balance General</t>
  </si>
  <si>
    <t>(Valores en RD$)</t>
  </si>
  <si>
    <t>ACTIVOS</t>
  </si>
  <si>
    <t>Activos Corrientes</t>
  </si>
  <si>
    <t>Cuentas por cobrar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</si>
  <si>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</si>
  <si>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</si>
  <si>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</si>
  <si>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</si>
  <si>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</si>
  <si>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</si>
  <si>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</si>
  <si>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</si>
  <si>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</si>
  <si>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</si>
  <si>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</si>
  <si>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</si>
  <si>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</si>
  <si>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</si>
  <si>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</si>
  <si>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</si>
  <si>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</si>
  <si>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</si>
  <si>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</si>
  <si>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</si>
  <si>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</si>
  <si>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</si>
  <si>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</si>
  <si>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</si>
  <si>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Lic. Dayrobi Ozoria Medina</t>
  </si>
  <si>
    <t>Lic. Dagoberto Ovalles Mordan</t>
  </si>
  <si>
    <t>Autorizado por:</t>
  </si>
  <si>
    <t>DIRECCION GENERAL DE PASAPORTES</t>
  </si>
  <si>
    <t>Division de Contabilidad</t>
  </si>
  <si>
    <t>FECHA DE PAGO</t>
  </si>
  <si>
    <t>LIBRAMIENTO</t>
  </si>
  <si>
    <t>PROOVEEDOR</t>
  </si>
  <si>
    <t>CONCEPTO</t>
  </si>
  <si>
    <t>MONTO</t>
  </si>
  <si>
    <t>VIGENCIA</t>
  </si>
  <si>
    <t>MESES</t>
  </si>
  <si>
    <t>TRANSCURRIDO</t>
  </si>
  <si>
    <t>AMORTIZACION MENSUAL</t>
  </si>
  <si>
    <t>AMORTIZACION ACUMULADA</t>
  </si>
  <si>
    <t>PRIMA VIGENTE</t>
  </si>
  <si>
    <t>SEGUROS RESERVAS SA</t>
  </si>
  <si>
    <t>30/09/2024</t>
  </si>
  <si>
    <t>PAGO DE RENOVACION DE SEGURO FLOTILLA VEHICULAR</t>
  </si>
  <si>
    <t>DESDE 03/09/2024 HASTA 03/09/2025</t>
  </si>
  <si>
    <t>TOTAL</t>
  </si>
  <si>
    <t>Encargada de Contabilidad</t>
  </si>
  <si>
    <t>Encargado Departamento Financiero</t>
  </si>
  <si>
    <t>Direccion General de Pasaportes</t>
  </si>
  <si>
    <t>Division de Control de Especies Timbradas</t>
  </si>
  <si>
    <t>Numeracion de Libretas</t>
  </si>
  <si>
    <t>Localidades</t>
  </si>
  <si>
    <t>Cantidad</t>
  </si>
  <si>
    <t>Desde</t>
  </si>
  <si>
    <t>Hasta</t>
  </si>
  <si>
    <t>OPP</t>
  </si>
  <si>
    <t>Consulados</t>
  </si>
  <si>
    <t>Unds Libretas</t>
  </si>
  <si>
    <t>Producto</t>
  </si>
  <si>
    <t>Comentario</t>
  </si>
  <si>
    <t>Etiquetas de fila</t>
  </si>
  <si>
    <t>Suma de Unds Libretas</t>
  </si>
  <si>
    <t>Amberes</t>
  </si>
  <si>
    <t>N/C</t>
  </si>
  <si>
    <t>Boveda Barahona</t>
  </si>
  <si>
    <t>Argentina</t>
  </si>
  <si>
    <t>Boveda D. N.</t>
  </si>
  <si>
    <t>Aruba</t>
  </si>
  <si>
    <t>Nueva York</t>
  </si>
  <si>
    <t>Chicago</t>
  </si>
  <si>
    <t>Conectado pero no se visualiza en el sistema</t>
  </si>
  <si>
    <t>Miami</t>
  </si>
  <si>
    <t>Colombia</t>
  </si>
  <si>
    <t>Distrito Nac.(Sede Central)</t>
  </si>
  <si>
    <t>Curazao</t>
  </si>
  <si>
    <t>Orlando</t>
  </si>
  <si>
    <t>Islas Canarias</t>
  </si>
  <si>
    <t>Puerto Rico</t>
  </si>
  <si>
    <t>Los Angeles</t>
  </si>
  <si>
    <t>La Vega</t>
  </si>
  <si>
    <t>Marsella</t>
  </si>
  <si>
    <t>Zona Oriental</t>
  </si>
  <si>
    <t>Mexico</t>
  </si>
  <si>
    <t>Boston</t>
  </si>
  <si>
    <t>Montreal</t>
  </si>
  <si>
    <t>Punto Gob DN</t>
  </si>
  <si>
    <t>Saint Marteen</t>
  </si>
  <si>
    <t>Bonao</t>
  </si>
  <si>
    <t>Toronto</t>
  </si>
  <si>
    <t>Higuey</t>
  </si>
  <si>
    <t>Trinidad y Tobago</t>
  </si>
  <si>
    <t>San Francisco</t>
  </si>
  <si>
    <t>Valencia</t>
  </si>
  <si>
    <t>Nagua</t>
  </si>
  <si>
    <t>Washington</t>
  </si>
  <si>
    <t>Madrid</t>
  </si>
  <si>
    <t>Zurich</t>
  </si>
  <si>
    <t>Barcelona</t>
  </si>
  <si>
    <t>Guadalupe</t>
  </si>
  <si>
    <t>Libretas Azules</t>
  </si>
  <si>
    <t>Monte Cristi</t>
  </si>
  <si>
    <t>51 Libretas enganchadas</t>
  </si>
  <si>
    <t>Filadelfia (Pensilvania)</t>
  </si>
  <si>
    <t>Azua</t>
  </si>
  <si>
    <t>Santiago</t>
  </si>
  <si>
    <t>New Jersey</t>
  </si>
  <si>
    <t>Genova</t>
  </si>
  <si>
    <t>Barahona</t>
  </si>
  <si>
    <t>San Pedro</t>
  </si>
  <si>
    <t>Parque del Este</t>
  </si>
  <si>
    <t>Panama</t>
  </si>
  <si>
    <t>Puerto Plata</t>
  </si>
  <si>
    <t>Amsterdam</t>
  </si>
  <si>
    <t>New Orleans</t>
  </si>
  <si>
    <t>Hamburgo</t>
  </si>
  <si>
    <t>258 Libretas enganchadas</t>
  </si>
  <si>
    <t>Roma</t>
  </si>
  <si>
    <t>Houston</t>
  </si>
  <si>
    <t>Paris</t>
  </si>
  <si>
    <t>Antigua y Barbuda</t>
  </si>
  <si>
    <t>141 Libretas enganchadas</t>
  </si>
  <si>
    <t>Exterior</t>
  </si>
  <si>
    <t>Chile</t>
  </si>
  <si>
    <t>Total general</t>
  </si>
  <si>
    <t>14 Libretas enganchadas</t>
  </si>
  <si>
    <t>29 Libretas enganchadas</t>
  </si>
  <si>
    <t>22 Libretas enganchadas</t>
  </si>
  <si>
    <t>249 Libretas enganchadas</t>
  </si>
  <si>
    <t>9 Libretas enganchadas</t>
  </si>
  <si>
    <t>17 Libretas enganchadas</t>
  </si>
  <si>
    <t>08 Libretas enganchadas</t>
  </si>
  <si>
    <t>1 Libretas enganchadas</t>
  </si>
  <si>
    <t>3 libretas enganchadas</t>
  </si>
  <si>
    <t>0000027</t>
  </si>
  <si>
    <t>0000029</t>
  </si>
  <si>
    <t>Libretas refugiados</t>
  </si>
  <si>
    <t>0000032</t>
  </si>
  <si>
    <t>0000040</t>
  </si>
  <si>
    <t>0000041</t>
  </si>
  <si>
    <t>0000100</t>
  </si>
  <si>
    <t>0016900</t>
  </si>
  <si>
    <t>Libretas Diplomaticas</t>
  </si>
  <si>
    <t>0016701</t>
  </si>
  <si>
    <t>Libretas oficiales</t>
  </si>
  <si>
    <t>7374945</t>
  </si>
  <si>
    <t>7381944</t>
  </si>
  <si>
    <t>Libretas Negra</t>
  </si>
  <si>
    <t>Division de Especies Timbradas</t>
  </si>
  <si>
    <t>PRECIO UNITARIO</t>
  </si>
  <si>
    <t>TOTAL RD$</t>
  </si>
  <si>
    <t>Boveda Banreservas</t>
  </si>
  <si>
    <t>Milano</t>
  </si>
  <si>
    <t>108 libretas enganchadas</t>
  </si>
  <si>
    <t>Libretas en cancilleria 30/12/2024</t>
  </si>
  <si>
    <t>Libretas en cancilleria 13/01/2025</t>
  </si>
  <si>
    <t>Libretas en cancilleria 31/01/2025</t>
  </si>
  <si>
    <t>Libretas en cancilleria 14/02/2025</t>
  </si>
  <si>
    <t>Libretas en Cancilleria 14/02/2025</t>
  </si>
  <si>
    <t>Libretas en cancilleria 24/02/2025</t>
  </si>
  <si>
    <t>libretas en Cancilleria 25/02/2025</t>
  </si>
  <si>
    <t>Inventarios</t>
  </si>
  <si>
    <t>Disponibilidad en caja y bancos</t>
  </si>
  <si>
    <t>Aprobado por:</t>
  </si>
  <si>
    <t>Encargada Division Contabilidad</t>
  </si>
  <si>
    <t>Lic. Victor Ismael Vasquez Ignacio</t>
  </si>
  <si>
    <t>31/03/2025</t>
  </si>
  <si>
    <t>SEGURO DE INCENDIO Y LINEAS ALIADAS</t>
  </si>
  <si>
    <t>RESPONSABILIDAD CIVIL DE EXCESO</t>
  </si>
  <si>
    <t>RESPONSABILIDAD CIVIL  EXTRACONTRACTUAL</t>
  </si>
  <si>
    <t>DESDE 27/03/2025 HASTA 27/03/2026</t>
  </si>
  <si>
    <t>Boveda Banco Popular</t>
  </si>
  <si>
    <t>(en blanco)</t>
  </si>
  <si>
    <t>Libretas en Cancilleria 06/03/2025</t>
  </si>
  <si>
    <t>Libretas en cancilleria 28/03/2025</t>
  </si>
  <si>
    <t>Libretas en Cancilleria 28/03/2025</t>
  </si>
  <si>
    <t>Libretas no incertadas en el sistema debido a problemas con el sistema</t>
  </si>
  <si>
    <t>0015601</t>
  </si>
  <si>
    <t>CANTIDAD DE LIBRETAS AL 31/03/2025</t>
  </si>
  <si>
    <t>___________________________________</t>
  </si>
  <si>
    <t>_____________________________________</t>
  </si>
  <si>
    <t>Director Administrativo y  Financiero.</t>
  </si>
  <si>
    <t>Reporte de Inventario al 30 de Abril del 2025</t>
  </si>
  <si>
    <t>Resume inventario Final Abril 2025</t>
  </si>
  <si>
    <t>New York</t>
  </si>
  <si>
    <t>libretas en transito</t>
  </si>
  <si>
    <t>Frankfurt</t>
  </si>
  <si>
    <t>Reporte al 31 de Abril del 2025</t>
  </si>
  <si>
    <t>Amortizacion de seguros (Pagos Anticipados) Abril 2025</t>
  </si>
  <si>
    <t>NO</t>
  </si>
  <si>
    <t>AREA</t>
  </si>
  <si>
    <t>OPERATIVO SAN JUAN</t>
  </si>
  <si>
    <t>Dpto de Comunicación / Compras</t>
  </si>
  <si>
    <t>Chofer</t>
  </si>
  <si>
    <t>Servicios Generales</t>
  </si>
  <si>
    <t>Emision y Renovacion</t>
  </si>
  <si>
    <t>Direccion General</t>
  </si>
  <si>
    <t>Personal Variado</t>
  </si>
  <si>
    <t>Militares</t>
  </si>
  <si>
    <t>Planificacion y Desarrollo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</si>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</sst>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theme="4" tint="-0.249977111117893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0" fillId="2" borderId="0" xfId="0" applyFill="1"/>
    <xf numFmtId="0" fontId="3" fillId="0" borderId="0" xfId="0" applyFont="1"/>
    <xf numFmtId="43" fontId="0" fillId="0" borderId="0" xfId="0" applyNumberFormat="1" applyAlignment="1">
      <alignment horizontal="center"/>
    </xf>
    <xf numFmtId="4" fontId="0" fillId="0" borderId="0" xfId="0" applyNumberFormat="1"/>
    <xf numFmtId="43" fontId="0" fillId="0" borderId="0" xfId="0" applyNumberForma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/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164" fontId="2" fillId="4" borderId="18" xfId="1" applyNumberFormat="1" applyFont="1" applyFill="1" applyBorder="1"/>
    <xf numFmtId="0" fontId="4" fillId="4" borderId="19" xfId="0" applyFont="1" applyFill="1" applyBorder="1"/>
    <xf numFmtId="0" fontId="2" fillId="4" borderId="18" xfId="0" applyFont="1" applyFill="1" applyBorder="1"/>
    <xf numFmtId="43" fontId="0" fillId="0" borderId="20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4" fillId="0" borderId="0" xfId="0" applyFont="1"/>
    <xf numFmtId="164" fontId="0" fillId="0" borderId="0" xfId="1" applyNumberFormat="1" applyFont="1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20" xfId="1" applyFont="1" applyBorder="1" applyAlignment="1">
      <alignment horizontal="center" vertical="center"/>
    </xf>
    <xf numFmtId="164" fontId="0" fillId="0" borderId="0" xfId="1" applyNumberFormat="1" applyFont="1" applyFill="1" applyBorder="1"/>
    <xf numFmtId="0" fontId="0" fillId="0" borderId="23" xfId="0" applyBorder="1"/>
    <xf numFmtId="0" fontId="0" fillId="0" borderId="20" xfId="0" applyBorder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49" fontId="0" fillId="0" borderId="20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1" xfId="1" applyNumberFormat="1" applyFont="1" applyBorder="1"/>
    <xf numFmtId="0" fontId="0" fillId="0" borderId="25" xfId="0" applyBorder="1"/>
    <xf numFmtId="0" fontId="0" fillId="0" borderId="9" xfId="0" applyBorder="1"/>
    <xf numFmtId="164" fontId="0" fillId="0" borderId="0" xfId="1" applyNumberFormat="1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20" xfId="1" applyNumberFormat="1" applyFont="1" applyBorder="1" applyAlignment="1">
      <alignment horizontal="left"/>
    </xf>
    <xf numFmtId="0" fontId="0" fillId="0" borderId="0" xfId="1" applyNumberFormat="1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1" applyNumberFormat="1" applyFont="1" applyBorder="1"/>
    <xf numFmtId="0" fontId="12" fillId="0" borderId="21" xfId="0" applyFont="1" applyBorder="1"/>
    <xf numFmtId="0" fontId="12" fillId="0" borderId="23" xfId="0" applyFont="1" applyBorder="1" applyAlignment="1">
      <alignment wrapText="1"/>
    </xf>
    <xf numFmtId="0" fontId="0" fillId="0" borderId="24" xfId="0" applyBorder="1" applyAlignment="1">
      <alignment horizontal="left"/>
    </xf>
    <xf numFmtId="0" fontId="4" fillId="0" borderId="1" xfId="0" applyFont="1" applyBorder="1"/>
    <xf numFmtId="0" fontId="4" fillId="4" borderId="0" xfId="0" pivotButton="1" applyFont="1" applyFill="1"/>
    <xf numFmtId="0" fontId="5" fillId="0" borderId="0" xfId="0" applyFont="1"/>
    <xf numFmtId="0" fontId="6" fillId="0" borderId="0" xfId="0" applyFont="1"/>
    <xf numFmtId="0" fontId="0" fillId="0" borderId="15" xfId="0" applyBorder="1"/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0" applyNumberFormat="1" applyAlignment="1">
      <alignment horizontal="righ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7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theme="0"/>
      </font>
      <fill>
        <patternFill patternType="solid">
          <fgColor theme="4" tint="-0.249977111117893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47625</xdr:rowOff>
    </xdr:from>
    <xdr:to>
      <xdr:col>0</xdr:col>
      <xdr:colOff>924233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C5D7AD2-8D58-437D-98E1-D121E079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50"/>
          <a:ext cx="743257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285750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1492DC6-4864-4172-B4F4-4417F1AD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953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188097</xdr:rowOff>
    </xdr:from>
    <xdr:to>
      <xdr:col>2</xdr:col>
      <xdr:colOff>447674</xdr:colOff>
      <xdr:row>6</xdr:row>
      <xdr:rowOff>71763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A4CD7C-DBAA-4280-885E-0B18E97A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8097"/>
          <a:ext cx="1162049" cy="1026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2</xdr:col>
      <xdr:colOff>361950</xdr:colOff>
      <xdr:row>4</xdr:row>
      <xdr:rowOff>163682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FB52C76-9666-43E7-8FAD-C04EF741C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0"/>
          <a:ext cx="1047750" cy="925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533400</xdr:colOff>
      <xdr:row>2</xdr:row>
      <xdr:rowOff>268457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537A339-791D-4EFA-9B4B-C2603F53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8575"/>
          <a:ext cx="1047750" cy="9256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yrobi.ozoria/Downloads/2025.05.06%20Reporte%20inventario%20al%2030%20de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iana Vargas" refreshedDate="45785.638883564818" createdVersion="8" refreshedVersion="8" minRefreshableVersion="3" recordCount="204">
  <cacheSource type="worksheet">
    <worksheetSource ref="B7:F211" sheet="Inv. Final Abril.2025" r:id="rId2"/>
  </cacheSource>
  <cacheFields count="5">
    <cacheField name="Desde" numFmtId="0">
      <sharedItems containsBlank="1" containsMixedTypes="1" containsNumber="1" containsInteger="1" minValue="0" maxValue="9781401"/>
    </cacheField>
    <cacheField name="Hasta" numFmtId="0">
      <sharedItems containsBlank="1" containsMixedTypes="1" containsNumber="1" containsInteger="1" minValue="0" maxValue="10149944"/>
    </cacheField>
    <cacheField name="OPP" numFmtId="0">
      <sharedItems containsBlank="1" containsMixedTypes="1" containsNumber="1" containsInteger="1" minValue="3" maxValue="648" count="61">
        <s v="Amberes"/>
        <s v="Argentina"/>
        <s v="Aruba"/>
        <s v="Chicago"/>
        <s v="Colombia"/>
        <s v="Curazao"/>
        <s v="Los Angeles"/>
        <s v="Marsella"/>
        <s v="Mexico"/>
        <s v="Montreal"/>
        <s v="Saint Marteen"/>
        <s v="Toronto"/>
        <s v="Trinidad y Tobago"/>
        <s v="Valencia"/>
        <s v="Washington"/>
        <s v="Zurich"/>
        <s v="Guadalupe"/>
        <s v="Miami"/>
        <s v="Hamburgo"/>
        <s v="Zona Oriental"/>
        <s v="Nueva York"/>
        <s v="Antigua y Barbuda"/>
        <m/>
        <s v="Boston"/>
        <s v="Panama"/>
        <s v="New Orleans"/>
        <s v="Amsterdam"/>
        <s v="Genova"/>
        <s v="Orlando"/>
        <s v="Puerto Rico"/>
        <s v="Barcelona"/>
        <s v="Madrid"/>
        <s v="Islas Canarias"/>
        <s v="Exterior"/>
        <s v="Filadelfia (Pensilvania)"/>
        <s v="Bonao"/>
        <s v="Roma"/>
        <s v="Houston"/>
        <s v="Chile"/>
        <s v="Paris"/>
        <s v="Milano"/>
        <s v="Nagua"/>
        <s v="Azua"/>
        <s v="Barahona"/>
        <s v="Puerto Plata"/>
        <s v="Monte Cristi"/>
        <s v="Parque del Este"/>
        <s v="La Vega"/>
        <s v="Higuey"/>
        <s v="New Jersey"/>
        <s v="San Francisco"/>
        <s v="San Pedro"/>
        <s v="Santiago"/>
        <s v="Punto Gob DN"/>
        <s v="Distrito Nac.(Sede Central)"/>
        <s v="Boveda D. N."/>
        <s v="Boveda Banreservas"/>
        <s v="Boveda Barahona"/>
        <s v="Boveda Banco Popular"/>
        <n v="3" u="1"/>
        <n v="648" u="1"/>
      </sharedItems>
    </cacheField>
    <cacheField name="Consulados" numFmtId="0">
      <sharedItems containsBlank="1"/>
    </cacheField>
    <cacheField name="Unds Libretas" numFmtId="164">
      <sharedItems containsString="0" containsBlank="1" containsNumber="1" containsInteger="1" minValue="0" maxValue="381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n v="0"/>
    <n v="0"/>
    <x v="0"/>
    <s v="Amberes"/>
    <n v="0"/>
  </r>
  <r>
    <n v="0"/>
    <n v="0"/>
    <x v="1"/>
    <s v="Argentina"/>
    <n v="0"/>
  </r>
  <r>
    <n v="0"/>
    <n v="0"/>
    <x v="2"/>
    <s v="Aruba"/>
    <n v="0"/>
  </r>
  <r>
    <n v="0"/>
    <n v="0"/>
    <x v="3"/>
    <s v="Chicago"/>
    <n v="0"/>
  </r>
  <r>
    <n v="0"/>
    <n v="0"/>
    <x v="4"/>
    <s v="Colombia"/>
    <n v="0"/>
  </r>
  <r>
    <n v="0"/>
    <n v="0"/>
    <x v="5"/>
    <s v="Curazao"/>
    <n v="0"/>
  </r>
  <r>
    <n v="0"/>
    <n v="0"/>
    <x v="6"/>
    <s v="Los Angeles"/>
    <n v="0"/>
  </r>
  <r>
    <n v="0"/>
    <n v="0"/>
    <x v="7"/>
    <s v="Marsella"/>
    <n v="0"/>
  </r>
  <r>
    <n v="0"/>
    <n v="0"/>
    <x v="8"/>
    <s v="Mexico"/>
    <n v="0"/>
  </r>
  <r>
    <n v="0"/>
    <n v="0"/>
    <x v="9"/>
    <s v="Montreal"/>
    <n v="0"/>
  </r>
  <r>
    <n v="0"/>
    <n v="0"/>
    <x v="10"/>
    <s v="Saint Marteen"/>
    <n v="0"/>
  </r>
  <r>
    <n v="0"/>
    <n v="0"/>
    <x v="11"/>
    <s v="Toronto"/>
    <n v="0"/>
  </r>
  <r>
    <n v="0"/>
    <n v="0"/>
    <x v="12"/>
    <s v="Trinidad y Tobago"/>
    <n v="0"/>
  </r>
  <r>
    <n v="0"/>
    <n v="0"/>
    <x v="13"/>
    <s v="Valencia"/>
    <n v="0"/>
  </r>
  <r>
    <n v="0"/>
    <n v="0"/>
    <x v="14"/>
    <s v="Washington"/>
    <n v="0"/>
  </r>
  <r>
    <n v="0"/>
    <n v="0"/>
    <x v="15"/>
    <s v="Zurich"/>
    <n v="0"/>
  </r>
  <r>
    <n v="6900548"/>
    <n v="6900550"/>
    <x v="16"/>
    <s v="Guadalupe"/>
    <n v="3"/>
  </r>
  <r>
    <n v="7161601"/>
    <n v="7161846"/>
    <x v="17"/>
    <s v="Miami"/>
    <n v="246"/>
  </r>
  <r>
    <n v="7161848"/>
    <n v="7161901"/>
    <x v="17"/>
    <s v="Miami"/>
    <n v="54"/>
  </r>
  <r>
    <n v="7161903"/>
    <n v="7161963"/>
    <x v="17"/>
    <s v="Miami"/>
    <n v="61"/>
  </r>
  <r>
    <n v="7161965"/>
    <n v="7162583"/>
    <x v="17"/>
    <s v="Miami"/>
    <n v="619"/>
  </r>
  <r>
    <n v="7162585"/>
    <n v="7162601"/>
    <x v="17"/>
    <s v="Miami"/>
    <n v="17"/>
  </r>
  <r>
    <n v="7162603"/>
    <n v="7162658"/>
    <x v="17"/>
    <s v="Miami"/>
    <n v="56"/>
  </r>
  <r>
    <n v="7162661"/>
    <n v="7162673"/>
    <x v="17"/>
    <s v="Miami"/>
    <n v="13"/>
  </r>
  <r>
    <n v="7162676"/>
    <n v="7162677"/>
    <x v="17"/>
    <s v="Miami"/>
    <n v="2"/>
  </r>
  <r>
    <n v="7162679"/>
    <n v="7162681"/>
    <x v="17"/>
    <s v="Miami"/>
    <n v="3"/>
  </r>
  <r>
    <n v="7162683"/>
    <n v="7162697"/>
    <x v="17"/>
    <s v="Miami"/>
    <n v="15"/>
  </r>
  <r>
    <n v="7162699"/>
    <n v="7162757"/>
    <x v="17"/>
    <s v="Miami"/>
    <n v="59"/>
  </r>
  <r>
    <n v="7162759"/>
    <n v="7162764"/>
    <x v="17"/>
    <s v="Miami"/>
    <n v="6"/>
  </r>
  <r>
    <n v="7162766"/>
    <n v="7162777"/>
    <x v="17"/>
    <s v="Miami"/>
    <n v="12"/>
  </r>
  <r>
    <n v="7322383"/>
    <n v="7322411"/>
    <x v="16"/>
    <s v="Guadalupe"/>
    <n v="29"/>
  </r>
  <r>
    <n v="7383097"/>
    <n v="7383097"/>
    <x v="18"/>
    <s v="Hamburgo"/>
    <n v="1"/>
  </r>
  <r>
    <n v="7383493"/>
    <n v="7383530"/>
    <x v="16"/>
    <s v="Guadalupe"/>
    <n v="38"/>
  </r>
  <r>
    <n v="7452931"/>
    <n v="7452950"/>
    <x v="16"/>
    <s v="Guadalupe"/>
    <n v="20"/>
  </r>
  <r>
    <n v="7465839"/>
    <n v="7465840"/>
    <x v="19"/>
    <m/>
    <n v="2"/>
  </r>
  <r>
    <n v="7480531"/>
    <n v="7480550"/>
    <x v="16"/>
    <s v="Guadalupe"/>
    <n v="20"/>
  </r>
  <r>
    <n v="7655930"/>
    <n v="7655930"/>
    <x v="20"/>
    <s v="Nueva York"/>
    <n v="1"/>
  </r>
  <r>
    <n v="7655946"/>
    <n v="7655948"/>
    <x v="20"/>
    <s v="Nueva York"/>
    <n v="3"/>
  </r>
  <r>
    <n v="7660655"/>
    <n v="7660660"/>
    <x v="21"/>
    <s v="Antigua y Barbuda"/>
    <n v="6"/>
  </r>
  <r>
    <n v="7660655"/>
    <n v="7660660"/>
    <x v="22"/>
    <s v="Antigua y Barbuda"/>
    <n v="6"/>
  </r>
  <r>
    <n v="7660656"/>
    <n v="7660659"/>
    <x v="22"/>
    <s v="Antigua y Barbuda"/>
    <n v="4"/>
  </r>
  <r>
    <n v="7713417"/>
    <n v="7713419"/>
    <x v="20"/>
    <s v="Nueva York"/>
    <n v="3"/>
  </r>
  <r>
    <n v="7715401"/>
    <n v="7715403"/>
    <x v="20"/>
    <s v="Nueva York"/>
    <n v="3"/>
  </r>
  <r>
    <n v="7715406"/>
    <n v="7715410"/>
    <x v="20"/>
    <s v="Nueva York"/>
    <n v="5"/>
  </r>
  <r>
    <n v="7715421"/>
    <n v="7715427"/>
    <x v="20"/>
    <s v="Nueva York"/>
    <n v="7"/>
  </r>
  <r>
    <n v="7715429"/>
    <n v="7715429"/>
    <x v="20"/>
    <s v="Nueva York"/>
    <n v="1"/>
  </r>
  <r>
    <n v="7715430"/>
    <n v="7715431"/>
    <x v="20"/>
    <s v="Nueva York"/>
    <n v="2"/>
  </r>
  <r>
    <n v="7738722"/>
    <n v="7738725"/>
    <x v="23"/>
    <s v="Boston"/>
    <n v="4"/>
  </r>
  <r>
    <n v="7756799"/>
    <n v="7756799"/>
    <x v="24"/>
    <s v="Panama"/>
    <n v="1"/>
  </r>
  <r>
    <n v="7922431"/>
    <n v="7922431"/>
    <x v="20"/>
    <s v="Nueva York"/>
    <n v="1"/>
  </r>
  <r>
    <n v="7922436"/>
    <n v="7922436"/>
    <x v="20"/>
    <s v="Nueva York"/>
    <n v="1"/>
  </r>
  <r>
    <n v="7922440"/>
    <n v="7922440"/>
    <x v="20"/>
    <s v="Nueva York"/>
    <n v="1"/>
  </r>
  <r>
    <n v="7924671"/>
    <n v="7924672"/>
    <x v="23"/>
    <s v="Boston"/>
    <n v="2"/>
  </r>
  <r>
    <n v="8032953"/>
    <n v="8032957"/>
    <x v="25"/>
    <s v="New Orleans"/>
    <n v="5"/>
  </r>
  <r>
    <n v="8141322"/>
    <n v="8141359"/>
    <x v="26"/>
    <s v="Amsterdam"/>
    <n v="38"/>
  </r>
  <r>
    <n v="8172051"/>
    <n v="8172080"/>
    <x v="20"/>
    <s v="Nueva York"/>
    <n v="30"/>
  </r>
  <r>
    <n v="8178222"/>
    <n v="8178253"/>
    <x v="26"/>
    <s v="Amsterdam"/>
    <n v="32"/>
  </r>
  <r>
    <n v="8226320"/>
    <n v="8226320"/>
    <x v="23"/>
    <s v="Boston"/>
    <n v="1"/>
  </r>
  <r>
    <n v="8316741"/>
    <n v="8316780"/>
    <x v="17"/>
    <s v="Miami"/>
    <n v="40"/>
  </r>
  <r>
    <n v="8389961"/>
    <n v="8390213"/>
    <x v="17"/>
    <s v="Miami"/>
    <n v="253"/>
  </r>
  <r>
    <n v="8402521"/>
    <n v="8402836"/>
    <x v="17"/>
    <s v="Miami"/>
    <n v="316"/>
  </r>
  <r>
    <n v="8403002"/>
    <n v="8403054"/>
    <x v="26"/>
    <s v="Amsterdam"/>
    <n v="53"/>
  </r>
  <r>
    <n v="8425440"/>
    <n v="8425491"/>
    <x v="26"/>
    <s v="Amsterdam"/>
    <n v="52"/>
  </r>
  <r>
    <n v="8546351"/>
    <n v="8546737"/>
    <x v="17"/>
    <s v="Miami"/>
    <n v="387"/>
  </r>
  <r>
    <n v="8586042"/>
    <n v="8586059"/>
    <x v="26"/>
    <s v="Amsterdam"/>
    <n v="18"/>
  </r>
  <r>
    <n v="8611041"/>
    <n v="8611041"/>
    <x v="20"/>
    <s v="Nueva York"/>
    <n v="1"/>
  </r>
  <r>
    <n v="8611043"/>
    <n v="8611043"/>
    <x v="20"/>
    <s v="Nueva York"/>
    <n v="1"/>
  </r>
  <r>
    <n v="8611050"/>
    <n v="8611050"/>
    <x v="20"/>
    <s v="Nueva York"/>
    <n v="1"/>
  </r>
  <r>
    <n v="8611063"/>
    <n v="8611063"/>
    <x v="20"/>
    <s v="Nueva York"/>
    <n v="1"/>
  </r>
  <r>
    <n v="8611066"/>
    <n v="8611066"/>
    <x v="20"/>
    <s v="Nueva York"/>
    <n v="1"/>
  </r>
  <r>
    <n v="8611069"/>
    <n v="8611080"/>
    <x v="20"/>
    <s v="Nueva York"/>
    <n v="12"/>
  </r>
  <r>
    <n v="8611101"/>
    <n v="8611123"/>
    <x v="20"/>
    <s v="Nueva York"/>
    <n v="23"/>
  </r>
  <r>
    <n v="8611141"/>
    <n v="8611157"/>
    <x v="20"/>
    <s v="Nueva York"/>
    <n v="17"/>
  </r>
  <r>
    <n v="8611161"/>
    <n v="8611161"/>
    <x v="20"/>
    <s v="Nueva York"/>
    <n v="1"/>
  </r>
  <r>
    <n v="8611182"/>
    <n v="8611183"/>
    <x v="20"/>
    <s v="Nueva York"/>
    <n v="2"/>
  </r>
  <r>
    <n v="8611309"/>
    <n v="8611310"/>
    <x v="20"/>
    <s v="Nueva York"/>
    <n v="2"/>
  </r>
  <r>
    <n v="8611312"/>
    <n v="8611312"/>
    <x v="20"/>
    <s v="Nueva York"/>
    <n v="1"/>
  </r>
  <r>
    <n v="8611404"/>
    <n v="8611404"/>
    <x v="20"/>
    <s v="Nueva York"/>
    <n v="1"/>
  </r>
  <r>
    <n v="8611410"/>
    <n v="8611410"/>
    <x v="20"/>
    <s v="Nueva York"/>
    <n v="1"/>
  </r>
  <r>
    <n v="8611412"/>
    <n v="8611412"/>
    <x v="20"/>
    <s v="Nueva York"/>
    <n v="1"/>
  </r>
  <r>
    <n v="8611414"/>
    <n v="8611417"/>
    <x v="20"/>
    <s v="Nueva York"/>
    <n v="4"/>
  </r>
  <r>
    <n v="8611419"/>
    <n v="8611420"/>
    <x v="20"/>
    <s v="Nueva York"/>
    <n v="2"/>
  </r>
  <r>
    <n v="8611423"/>
    <n v="8611423"/>
    <x v="20"/>
    <s v="Nueva York"/>
    <n v="1"/>
  </r>
  <r>
    <n v="8611428"/>
    <n v="8611428"/>
    <x v="20"/>
    <s v="Nueva York"/>
    <n v="1"/>
  </r>
  <r>
    <n v="8611431"/>
    <n v="8611431"/>
    <x v="20"/>
    <s v="Nueva York"/>
    <n v="1"/>
  </r>
  <r>
    <n v="8611436"/>
    <n v="8611437"/>
    <x v="20"/>
    <s v="Nueva York"/>
    <n v="2"/>
  </r>
  <r>
    <n v="8611642"/>
    <n v="8611642"/>
    <x v="20"/>
    <s v="Nueva York"/>
    <n v="1"/>
  </r>
  <r>
    <n v="8611661"/>
    <n v="8611661"/>
    <x v="20"/>
    <s v="Nueva York"/>
    <n v="1"/>
  </r>
  <r>
    <n v="8611979"/>
    <n v="8611980"/>
    <x v="20"/>
    <s v="Nueva York"/>
    <n v="2"/>
  </r>
  <r>
    <n v="8611989"/>
    <n v="8611989"/>
    <x v="20"/>
    <s v="Nueva York"/>
    <n v="1"/>
  </r>
  <r>
    <n v="8611990"/>
    <n v="8611990"/>
    <x v="20"/>
    <s v="Nueva York"/>
    <n v="1"/>
  </r>
  <r>
    <n v="8612068"/>
    <n v="8612070"/>
    <x v="20"/>
    <s v="New York"/>
    <n v="3"/>
  </r>
  <r>
    <n v="8645033"/>
    <n v="8645046"/>
    <x v="26"/>
    <s v="Amsterdam"/>
    <n v="14"/>
  </r>
  <r>
    <n v="8739594"/>
    <n v="8740261"/>
    <x v="17"/>
    <s v="Miami"/>
    <n v="668"/>
  </r>
  <r>
    <n v="8752811"/>
    <n v="8752842"/>
    <x v="26"/>
    <s v="Amsterdam"/>
    <n v="32"/>
  </r>
  <r>
    <n v="8773261"/>
    <n v="8773329"/>
    <x v="18"/>
    <s v="Hamburgo"/>
    <n v="69"/>
  </r>
  <r>
    <n v="8780012"/>
    <n v="8780365"/>
    <x v="17"/>
    <s v="Miami"/>
    <n v="354"/>
  </r>
  <r>
    <n v="8808540"/>
    <n v="8808850"/>
    <x v="17"/>
    <s v="Miami"/>
    <n v="311"/>
  </r>
  <r>
    <n v="8817115"/>
    <n v="8817244"/>
    <x v="27"/>
    <s v="Genova"/>
    <n v="130"/>
  </r>
  <r>
    <n v="8817556"/>
    <n v="8817580"/>
    <x v="26"/>
    <s v="Amsterdam"/>
    <n v="25"/>
  </r>
  <r>
    <n v="8829006"/>
    <n v="8829080"/>
    <x v="28"/>
    <s v="Orlando"/>
    <n v="75"/>
  </r>
  <r>
    <n v="8859020"/>
    <n v="8859307"/>
    <x v="17"/>
    <s v="Miami"/>
    <n v="288"/>
  </r>
  <r>
    <n v="8859643"/>
    <n v="8859665"/>
    <x v="26"/>
    <s v="Amsterdam"/>
    <n v="23"/>
  </r>
  <r>
    <n v="8884420"/>
    <n v="8884520"/>
    <x v="27"/>
    <s v="Genova"/>
    <n v="101"/>
  </r>
  <r>
    <n v="8903481"/>
    <n v="8903576"/>
    <x v="18"/>
    <s v="Hamburgo"/>
    <n v="96"/>
  </r>
  <r>
    <n v="8916144"/>
    <n v="8916192"/>
    <x v="29"/>
    <s v="Puerto Rico"/>
    <n v="49"/>
  </r>
  <r>
    <n v="8941544"/>
    <n v="8941562"/>
    <x v="26"/>
    <s v="Amsterdam"/>
    <n v="19"/>
  </r>
  <r>
    <n v="8955544"/>
    <n v="8955569"/>
    <x v="24"/>
    <s v="Panama"/>
    <n v="26"/>
  </r>
  <r>
    <n v="8955570"/>
    <n v="8955699"/>
    <x v="27"/>
    <s v="Genova"/>
    <n v="130"/>
  </r>
  <r>
    <n v="8957041"/>
    <n v="8957168"/>
    <x v="27"/>
    <s v="Genova"/>
    <n v="128"/>
  </r>
  <r>
    <n v="8957481"/>
    <n v="8957520"/>
    <x v="26"/>
    <s v="Amsterdam"/>
    <n v="40"/>
  </r>
  <r>
    <n v="8973921"/>
    <n v="8974391"/>
    <x v="23"/>
    <s v="Boston"/>
    <n v="471"/>
  </r>
  <r>
    <n v="8974392"/>
    <n v="8974974"/>
    <x v="29"/>
    <s v="Puerto Rico"/>
    <n v="583"/>
  </r>
  <r>
    <n v="8975251"/>
    <n v="8975380"/>
    <x v="30"/>
    <s v="Barcelona"/>
    <n v="130"/>
  </r>
  <r>
    <n v="8983772"/>
    <n v="8984358"/>
    <x v="31"/>
    <s v="Madrid"/>
    <n v="587"/>
  </r>
  <r>
    <n v="8995905"/>
    <n v="8995905"/>
    <x v="32"/>
    <s v="Islas Canarias"/>
    <n v="1"/>
  </r>
  <r>
    <n v="9003041"/>
    <n v="9004269"/>
    <x v="28"/>
    <s v="Orlando"/>
    <n v="1229"/>
  </r>
  <r>
    <n v="9015386"/>
    <n v="9016050"/>
    <x v="23"/>
    <s v="Boston"/>
    <n v="665"/>
  </r>
  <r>
    <n v="9016495"/>
    <n v="9016899"/>
    <x v="29"/>
    <s v="Puerto Rico"/>
    <n v="405"/>
  </r>
  <r>
    <n v="9022245"/>
    <n v="9022260"/>
    <x v="33"/>
    <s v="Exterior"/>
    <n v="11"/>
  </r>
  <r>
    <n v="9035321"/>
    <n v="9035626"/>
    <x v="30"/>
    <s v="Barcelona"/>
    <n v="306"/>
  </r>
  <r>
    <n v="9052241"/>
    <n v="9053551"/>
    <x v="20"/>
    <s v="New York"/>
    <n v="1311"/>
  </r>
  <r>
    <n v="9053780"/>
    <n v="9053780"/>
    <x v="34"/>
    <s v="Filadelfia (Pensilvania)"/>
    <n v="1"/>
  </r>
  <r>
    <n v="9053790"/>
    <n v="9053790"/>
    <x v="22"/>
    <s v="Filadelfia (Pensilvania)"/>
    <n v="1"/>
  </r>
  <r>
    <n v="9053800"/>
    <n v="9053800"/>
    <x v="22"/>
    <s v="Filadelfia (Pensilvania)"/>
    <n v="1"/>
  </r>
  <r>
    <n v="9053830"/>
    <n v="9053830"/>
    <x v="22"/>
    <s v="Filadelfia (Pensilvania)"/>
    <n v="1"/>
  </r>
  <r>
    <n v="9053840"/>
    <n v="9053840"/>
    <x v="22"/>
    <s v="Filadelfia (Pensilvania)"/>
    <n v="1"/>
  </r>
  <r>
    <n v="9053850"/>
    <n v="9053850"/>
    <x v="22"/>
    <s v="Filadelfia (Pensilvania)"/>
    <n v="1"/>
  </r>
  <r>
    <n v="9053930"/>
    <n v="9053930"/>
    <x v="34"/>
    <s v="Filadelfia (Pensilvania)"/>
    <n v="1"/>
  </r>
  <r>
    <n v="9054558"/>
    <n v="9054862"/>
    <x v="17"/>
    <s v="Miami"/>
    <n v="305"/>
  </r>
  <r>
    <n v="9055860"/>
    <n v="9055863"/>
    <x v="35"/>
    <m/>
    <n v="4"/>
  </r>
  <r>
    <n v="9060753"/>
    <n v="9061308"/>
    <x v="23"/>
    <s v="Boston"/>
    <n v="556"/>
  </r>
  <r>
    <n v="9071281"/>
    <n v="9071676"/>
    <x v="31"/>
    <s v="Madrid"/>
    <n v="396"/>
  </r>
  <r>
    <n v="9071817"/>
    <n v="9071817"/>
    <x v="36"/>
    <s v="Roma"/>
    <n v="1"/>
  </r>
  <r>
    <n v="9086081"/>
    <n v="9086664"/>
    <x v="31"/>
    <s v="Madrid"/>
    <n v="584"/>
  </r>
  <r>
    <n v="9086665"/>
    <n v="9087047"/>
    <x v="29"/>
    <s v="Puerto Rico"/>
    <n v="383"/>
  </r>
  <r>
    <n v="9087048"/>
    <n v="9087185"/>
    <x v="27"/>
    <s v="Genova"/>
    <n v="138"/>
  </r>
  <r>
    <n v="9087291"/>
    <n v="9087293"/>
    <x v="37"/>
    <s v="Houston"/>
    <n v="3"/>
  </r>
  <r>
    <n v="9087337"/>
    <n v="9087396"/>
    <x v="36"/>
    <s v="Roma"/>
    <n v="60"/>
  </r>
  <r>
    <n v="9097591"/>
    <n v="9098077"/>
    <x v="34"/>
    <s v="Filadelfia (Pensilvania)"/>
    <n v="487"/>
  </r>
  <r>
    <n v="9104619"/>
    <n v="9104868"/>
    <x v="30"/>
    <s v="Barcelona"/>
    <n v="250"/>
  </r>
  <r>
    <n v="9105065"/>
    <n v="9105083"/>
    <x v="38"/>
    <s v="Chile"/>
    <n v="19"/>
  </r>
  <r>
    <n v="9110481"/>
    <n v="9110500"/>
    <x v="39"/>
    <s v="Paris"/>
    <n v="20"/>
  </r>
  <r>
    <n v="9110502"/>
    <n v="9110538"/>
    <x v="39"/>
    <s v="Paris"/>
    <n v="37"/>
  </r>
  <r>
    <n v="9110539"/>
    <n v="9110591"/>
    <x v="37"/>
    <s v="Houston"/>
    <n v="53"/>
  </r>
  <r>
    <n v="9116682"/>
    <n v="9117220"/>
    <x v="40"/>
    <s v="Milano"/>
    <n v="539"/>
  </r>
  <r>
    <n v="9118041"/>
    <n v="9118354"/>
    <x v="30"/>
    <s v="Barcelona"/>
    <n v="314"/>
  </r>
  <r>
    <n v="9119681"/>
    <n v="9120199"/>
    <x v="29"/>
    <s v="Puerto Rico"/>
    <n v="519"/>
  </r>
  <r>
    <n v="9120200"/>
    <n v="9122904"/>
    <x v="20"/>
    <s v="New York"/>
    <n v="2705"/>
  </r>
  <r>
    <n v="9139887"/>
    <n v="9140080"/>
    <x v="41"/>
    <m/>
    <n v="194"/>
  </r>
  <r>
    <n v="9148721"/>
    <n v="9149922"/>
    <x v="34"/>
    <s v="Filadelfia (Pensilvania)"/>
    <n v="1202"/>
  </r>
  <r>
    <n v="9149923"/>
    <n v="9150798"/>
    <x v="22"/>
    <s v="Boston"/>
    <n v="876"/>
  </r>
  <r>
    <n v="9150799"/>
    <n v="9151317"/>
    <x v="31"/>
    <s v="Madrid"/>
    <n v="519"/>
  </r>
  <r>
    <n v="9151318"/>
    <n v="9151506"/>
    <x v="38"/>
    <s v="Chile"/>
    <n v="189"/>
  </r>
  <r>
    <n v="9151507"/>
    <n v="9151634"/>
    <x v="36"/>
    <s v="Roma"/>
    <n v="128"/>
  </r>
  <r>
    <n v="9151635"/>
    <n v="9151724"/>
    <x v="40"/>
    <s v="Milano"/>
    <n v="90"/>
  </r>
  <r>
    <n v="9160481"/>
    <n v="9161849"/>
    <x v="22"/>
    <s v="Orlando"/>
    <n v="1369"/>
  </r>
  <r>
    <n v="9163333"/>
    <n v="9163680"/>
    <x v="42"/>
    <m/>
    <n v="348"/>
  </r>
  <r>
    <n v="9176204"/>
    <n v="9176204"/>
    <x v="35"/>
    <m/>
    <n v="1"/>
  </r>
  <r>
    <n v="9176231"/>
    <n v="9176231"/>
    <x v="35"/>
    <m/>
    <n v="1"/>
  </r>
  <r>
    <n v="9176239"/>
    <n v="9176239"/>
    <x v="35"/>
    <m/>
    <n v="1"/>
  </r>
  <r>
    <n v="9176347"/>
    <n v="9176347"/>
    <x v="35"/>
    <m/>
    <n v="1"/>
  </r>
  <r>
    <n v="9176422"/>
    <n v="9176424"/>
    <x v="35"/>
    <m/>
    <n v="3"/>
  </r>
  <r>
    <n v="9176540"/>
    <n v="9176540"/>
    <x v="35"/>
    <m/>
    <n v="1"/>
  </r>
  <r>
    <n v="9176561"/>
    <n v="9177480"/>
    <x v="35"/>
    <m/>
    <n v="920"/>
  </r>
  <r>
    <n v="9177481"/>
    <n v="9177795"/>
    <x v="40"/>
    <s v="Milano"/>
    <n v="315"/>
  </r>
  <r>
    <n v="9177796"/>
    <n v="9177829"/>
    <x v="27"/>
    <s v="Genova"/>
    <n v="34"/>
  </r>
  <r>
    <n v="9180675"/>
    <n v="9181440"/>
    <x v="43"/>
    <m/>
    <n v="766"/>
  </r>
  <r>
    <n v="9182089"/>
    <n v="9182640"/>
    <x v="44"/>
    <m/>
    <n v="552"/>
  </r>
  <r>
    <n v="9187625"/>
    <n v="9188640"/>
    <x v="45"/>
    <m/>
    <n v="1016"/>
  </r>
  <r>
    <n v="9188641"/>
    <n v="9188710"/>
    <x v="37"/>
    <s v="Houston"/>
    <n v="70"/>
  </r>
  <r>
    <n v="9189357"/>
    <n v="9189920"/>
    <x v="46"/>
    <m/>
    <n v="564"/>
  </r>
  <r>
    <n v="9191148"/>
    <n v="9191920"/>
    <x v="47"/>
    <m/>
    <n v="773"/>
  </r>
  <r>
    <n v="9192606"/>
    <n v="9193520"/>
    <x v="48"/>
    <m/>
    <n v="915"/>
  </r>
  <r>
    <n v="9200811"/>
    <n v="9202602"/>
    <x v="49"/>
    <s v="New Jersey"/>
    <n v="1792"/>
  </r>
  <r>
    <n v="9202603"/>
    <n v="9202960"/>
    <x v="22"/>
    <s v="Barcelona"/>
    <n v="358"/>
  </r>
  <r>
    <n v="9203478"/>
    <n v="9205000"/>
    <x v="50"/>
    <m/>
    <n v="1523"/>
  </r>
  <r>
    <n v="9205861"/>
    <n v="9207000"/>
    <x v="51"/>
    <m/>
    <n v="1140"/>
  </r>
  <r>
    <n v="9210526"/>
    <n v="9212040"/>
    <x v="52"/>
    <m/>
    <n v="1515"/>
  </r>
  <r>
    <n v="9214913"/>
    <n v="9216120"/>
    <x v="41"/>
    <m/>
    <n v="1208"/>
  </r>
  <r>
    <n v="9216885"/>
    <n v="9217760"/>
    <x v="53"/>
    <m/>
    <n v="876"/>
  </r>
  <r>
    <n v="9218142"/>
    <n v="9219400"/>
    <x v="19"/>
    <m/>
    <n v="1259"/>
  </r>
  <r>
    <n v="9219816"/>
    <n v="9221400"/>
    <x v="54"/>
    <m/>
    <n v="1585"/>
  </r>
  <r>
    <n v="9221401"/>
    <n v="9222920"/>
    <x v="42"/>
    <m/>
    <n v="1520"/>
  </r>
  <r>
    <n v="9222921"/>
    <n v="9223180"/>
    <x v="22"/>
    <s v="Milano"/>
    <n v="260"/>
  </r>
  <r>
    <n v="9223181"/>
    <n v="9223194"/>
    <x v="22"/>
    <s v="Montreal"/>
    <n v="14"/>
  </r>
  <r>
    <n v="9223195"/>
    <n v="9223215"/>
    <x v="22"/>
    <s v="Frankfurt"/>
    <n v="21"/>
  </r>
  <r>
    <n v="9223216"/>
    <n v="9223656"/>
    <x v="22"/>
    <s v="Filadelfia (Pensilvania)"/>
    <n v="441"/>
  </r>
  <r>
    <n v="9223657"/>
    <n v="9223952"/>
    <x v="22"/>
    <s v="Orlando"/>
    <n v="296"/>
  </r>
  <r>
    <n v="9223953"/>
    <n v="9224100"/>
    <x v="22"/>
    <s v="Roma"/>
    <n v="148"/>
  </r>
  <r>
    <n v="9224101"/>
    <n v="9224218"/>
    <x v="22"/>
    <s v="New Orleans"/>
    <n v="118"/>
  </r>
  <r>
    <n v="9224219"/>
    <n v="9323000"/>
    <x v="55"/>
    <m/>
    <n v="98782"/>
  </r>
  <r>
    <n v="9323001"/>
    <n v="9395000"/>
    <x v="56"/>
    <m/>
    <n v="72000"/>
  </r>
  <r>
    <n v="9395001"/>
    <n v="9399944"/>
    <x v="55"/>
    <m/>
    <n v="4944"/>
  </r>
  <r>
    <n v="9399945"/>
    <n v="9781400"/>
    <x v="57"/>
    <m/>
    <n v="381456"/>
  </r>
  <r>
    <n v="9781401"/>
    <n v="10149944"/>
    <x v="58"/>
    <m/>
    <n v="368544"/>
  </r>
  <r>
    <s v="0000027"/>
    <s v="0000029"/>
    <x v="55"/>
    <m/>
    <n v="3"/>
  </r>
  <r>
    <s v="0000032"/>
    <s v="0000040"/>
    <x v="55"/>
    <m/>
    <n v="9"/>
  </r>
  <r>
    <s v="0000041"/>
    <s v="0000100"/>
    <x v="55"/>
    <m/>
    <n v="60"/>
  </r>
  <r>
    <s v="0015601"/>
    <s v="0016900"/>
    <x v="55"/>
    <m/>
    <n v="1300"/>
  </r>
  <r>
    <s v="0016701"/>
    <s v="0016900"/>
    <x v="55"/>
    <m/>
    <n v="200"/>
  </r>
  <r>
    <s v="7374945"/>
    <s v="7381944"/>
    <x v="55"/>
    <m/>
    <n v="7000"/>
  </r>
  <r>
    <m/>
    <m/>
    <x v="26"/>
    <m/>
    <m/>
  </r>
  <r>
    <m/>
    <m/>
    <x v="2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J7:K67" firstHeaderRow="1" firstDataRow="1" firstDataCol="1"/>
  <pivotFields count="5">
    <pivotField showAll="0"/>
    <pivotField showAll="0"/>
    <pivotField axis="axisRow" showAll="0" sortType="descending">
      <items count="62">
        <item x="0"/>
        <item x="26"/>
        <item x="21"/>
        <item x="1"/>
        <item x="2"/>
        <item x="42"/>
        <item x="43"/>
        <item x="30"/>
        <item x="35"/>
        <item x="23"/>
        <item x="56"/>
        <item x="57"/>
        <item x="55"/>
        <item x="3"/>
        <item x="38"/>
        <item x="4"/>
        <item x="5"/>
        <item x="54"/>
        <item x="33"/>
        <item x="34"/>
        <item x="27"/>
        <item x="16"/>
        <item x="18"/>
        <item x="48"/>
        <item x="37"/>
        <item x="32"/>
        <item x="47"/>
        <item x="6"/>
        <item x="31"/>
        <item x="7"/>
        <item x="8"/>
        <item x="17"/>
        <item x="40"/>
        <item x="45"/>
        <item x="9"/>
        <item x="41"/>
        <item x="49"/>
        <item x="25"/>
        <item x="20"/>
        <item x="28"/>
        <item x="24"/>
        <item x="39"/>
        <item x="46"/>
        <item x="44"/>
        <item x="29"/>
        <item x="53"/>
        <item x="36"/>
        <item x="10"/>
        <item x="50"/>
        <item x="51"/>
        <item x="52"/>
        <item x="11"/>
        <item x="12"/>
        <item x="13"/>
        <item x="14"/>
        <item x="19"/>
        <item x="15"/>
        <item x="22"/>
        <item m="1" x="59"/>
        <item m="1" x="60"/>
        <item x="5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</pivotFields>
  <rowFields count="1">
    <field x="2"/>
  </rowFields>
  <rowItems count="60">
    <i>
      <x v="11"/>
    </i>
    <i>
      <x v="60"/>
    </i>
    <i>
      <x v="12"/>
    </i>
    <i>
      <x v="10"/>
    </i>
    <i>
      <x v="38"/>
    </i>
    <i>
      <x v="31"/>
    </i>
    <i>
      <x v="57"/>
    </i>
    <i>
      <x v="28"/>
    </i>
    <i>
      <x v="44"/>
    </i>
    <i>
      <x v="5"/>
    </i>
    <i>
      <x v="36"/>
    </i>
    <i>
      <x v="9"/>
    </i>
    <i>
      <x v="19"/>
    </i>
    <i>
      <x v="17"/>
    </i>
    <i>
      <x v="48"/>
    </i>
    <i>
      <x v="50"/>
    </i>
    <i>
      <x v="35"/>
    </i>
    <i>
      <x v="39"/>
    </i>
    <i>
      <x v="55"/>
    </i>
    <i>
      <x v="49"/>
    </i>
    <i>
      <x v="33"/>
    </i>
    <i>
      <x v="7"/>
    </i>
    <i>
      <x v="32"/>
    </i>
    <i>
      <x v="8"/>
    </i>
    <i>
      <x v="23"/>
    </i>
    <i>
      <x v="45"/>
    </i>
    <i>
      <x v="26"/>
    </i>
    <i>
      <x v="6"/>
    </i>
    <i>
      <x v="20"/>
    </i>
    <i>
      <x v="42"/>
    </i>
    <i>
      <x v="43"/>
    </i>
    <i>
      <x v="1"/>
    </i>
    <i>
      <x v="14"/>
    </i>
    <i>
      <x v="46"/>
    </i>
    <i>
      <x v="22"/>
    </i>
    <i>
      <x v="24"/>
    </i>
    <i>
      <x v="21"/>
    </i>
    <i>
      <x v="41"/>
    </i>
    <i>
      <x v="40"/>
    </i>
    <i>
      <x v="18"/>
    </i>
    <i>
      <x v="2"/>
    </i>
    <i>
      <x v="37"/>
    </i>
    <i>
      <x v="25"/>
    </i>
    <i>
      <x v="53"/>
    </i>
    <i>
      <x v="4"/>
    </i>
    <i>
      <x v="3"/>
    </i>
    <i>
      <x v="30"/>
    </i>
    <i>
      <x v="51"/>
    </i>
    <i>
      <x v="15"/>
    </i>
    <i>
      <x v="13"/>
    </i>
    <i>
      <x v="52"/>
    </i>
    <i>
      <x v="34"/>
    </i>
    <i>
      <x v="54"/>
    </i>
    <i>
      <x v="27"/>
    </i>
    <i>
      <x v="56"/>
    </i>
    <i>
      <x v="47"/>
    </i>
    <i>
      <x/>
    </i>
    <i>
      <x v="16"/>
    </i>
    <i>
      <x v="29"/>
    </i>
    <i t="grand">
      <x/>
    </i>
  </rowItems>
  <colItems count="1">
    <i/>
  </colItems>
  <dataFields count="1">
    <dataField name="Suma de Unds Libretas" fld="4" baseField="0" baseItem="0" numFmtId="164"/>
  </dataFields>
  <formats count="1">
    <format dxfId="0">
      <pivotArea field="2" type="button" dataOnly="0" labelOnly="1" outline="0" axis="axisRow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B30" sqref="B30:C30"/>
    </sheetView>
  </sheetViews>
  <sheetFormatPr baseColWidth="10" defaultRowHeight="14.25"/>
  <cols>
    <col min="1" max="1" width="48" customWidth="1"/>
    <col min="2" max="2" width="5.625" customWidth="1"/>
    <col min="3" max="3" width="21.375" customWidth="1"/>
    <col min="5" max="5" width="35.25" customWidth="1"/>
    <col min="6" max="6" width="18.25" customWidth="1"/>
  </cols>
  <sheetData>
    <row r="1" spans="1:5" ht="18.75">
      <c r="A1" s="82" t="s">
        <v>0</v>
      </c>
      <c r="B1" s="82"/>
      <c r="C1" s="82"/>
      <c r="D1" s="82"/>
      <c r="E1" s="63"/>
    </row>
    <row r="2" spans="1:5" ht="15.75">
      <c r="A2" s="83" t="s">
        <v>1</v>
      </c>
      <c r="B2" s="83"/>
      <c r="C2" s="83"/>
      <c r="D2" s="83"/>
      <c r="E2" s="64"/>
    </row>
    <row r="3" spans="1:5" ht="15.75">
      <c r="A3" s="83" t="s">
        <v>2</v>
      </c>
      <c r="B3" s="83"/>
      <c r="C3" s="83"/>
      <c r="D3" s="83"/>
      <c r="E3" s="64"/>
    </row>
    <row r="4" spans="1:5" ht="15">
      <c r="A4" s="74" t="s">
        <v>3</v>
      </c>
      <c r="B4" s="74"/>
      <c r="C4" s="74"/>
      <c r="D4" s="74"/>
    </row>
    <row r="5" spans="1:5" ht="15">
      <c r="A5" s="74" t="s">
        <v>206</v>
      </c>
      <c r="B5" s="74"/>
      <c r="C5" s="74"/>
      <c r="D5" s="74"/>
    </row>
    <row r="6" spans="1:5" ht="15">
      <c r="A6" s="74" t="s">
        <v>4</v>
      </c>
      <c r="B6" s="74"/>
      <c r="C6" s="74"/>
      <c r="D6" s="74"/>
    </row>
    <row r="7" spans="1:5" ht="15">
      <c r="A7" s="74"/>
      <c r="B7" s="74"/>
      <c r="C7" s="74"/>
    </row>
    <row r="8" spans="1:5" ht="15">
      <c r="B8" s="69"/>
      <c r="C8" s="69"/>
    </row>
    <row r="9" spans="1:5" ht="15">
      <c r="A9" s="2" t="s">
        <v>5</v>
      </c>
      <c r="B9" s="3"/>
      <c r="C9" s="3"/>
    </row>
    <row r="10" spans="1:5" ht="15">
      <c r="A10" s="4" t="s">
        <v>6</v>
      </c>
      <c r="B10" s="74"/>
      <c r="C10" s="74"/>
    </row>
    <row r="11" spans="1:5" ht="15">
      <c r="A11" t="s">
        <v>168</v>
      </c>
      <c r="B11" s="81">
        <v>26336322.27</v>
      </c>
      <c r="C11" s="74"/>
    </row>
    <row r="12" spans="1:5" ht="15">
      <c r="A12" t="s">
        <v>7</v>
      </c>
      <c r="B12" s="81">
        <v>18565311.510000002</v>
      </c>
      <c r="C12" s="74"/>
    </row>
    <row r="13" spans="1:5" ht="15">
      <c r="A13" t="s">
        <v>167</v>
      </c>
      <c r="B13" s="81">
        <v>47460032.289999999</v>
      </c>
      <c r="C13" s="74"/>
    </row>
    <row r="14" spans="1:5" ht="15">
      <c r="A14" t="s">
        <v>8</v>
      </c>
      <c r="B14" s="81">
        <v>2578183.7799999998</v>
      </c>
      <c r="C14" s="74"/>
    </row>
    <row r="15" spans="1:5" ht="15">
      <c r="A15" t="s">
        <v>9</v>
      </c>
      <c r="B15" s="81">
        <v>604158188.5</v>
      </c>
      <c r="C15" s="74"/>
    </row>
    <row r="16" spans="1:5" ht="15">
      <c r="A16" s="2" t="s">
        <v>10</v>
      </c>
      <c r="B16" s="75">
        <f>SUM(B11:C15)</f>
        <v>699098038.35000002</v>
      </c>
      <c r="C16" s="76"/>
    </row>
    <row r="17" spans="1:7" ht="15">
      <c r="B17" s="74"/>
      <c r="C17" s="74"/>
      <c r="G17" s="1"/>
    </row>
    <row r="18" spans="1:7" ht="15">
      <c r="A18" s="2" t="s">
        <v>11</v>
      </c>
      <c r="B18" s="80"/>
      <c r="C18" s="80"/>
    </row>
    <row r="19" spans="1:7" ht="15">
      <c r="A19" t="s">
        <v>12</v>
      </c>
      <c r="B19" s="81">
        <v>701254091.37</v>
      </c>
      <c r="C19" s="74"/>
      <c r="D19" s="43"/>
    </row>
    <row r="20" spans="1:7">
      <c r="A20" t="s">
        <v>13</v>
      </c>
      <c r="B20" s="81">
        <v>-294868687.75</v>
      </c>
      <c r="C20" s="74"/>
      <c r="D20" s="43"/>
    </row>
    <row r="21" spans="1:7" ht="15">
      <c r="A21" t="s">
        <v>14</v>
      </c>
      <c r="B21" s="81">
        <f>71430434.7+1400000</f>
        <v>72830434.700000003</v>
      </c>
      <c r="C21" s="74"/>
      <c r="D21" s="43"/>
    </row>
    <row r="22" spans="1:7">
      <c r="A22" t="s">
        <v>15</v>
      </c>
      <c r="B22" s="81">
        <v>-66949225.5</v>
      </c>
      <c r="C22" s="74"/>
      <c r="D22" s="43"/>
    </row>
    <row r="23" spans="1:7" ht="15">
      <c r="A23" s="2" t="s">
        <v>16</v>
      </c>
      <c r="B23" s="75">
        <f>SUM(B19:C22)</f>
        <v>412266612.81999999</v>
      </c>
      <c r="C23" s="76"/>
    </row>
    <row r="24" spans="1:7" ht="15.75" thickBot="1">
      <c r="A24" s="2" t="s">
        <v>17</v>
      </c>
      <c r="B24" s="70">
        <f>+B16+B23</f>
        <v>1111364651.1700001</v>
      </c>
      <c r="C24" s="71"/>
    </row>
    <row r="25" spans="1:7" ht="15.75" thickTop="1">
      <c r="B25" s="74"/>
      <c r="C25" s="74"/>
    </row>
    <row r="26" spans="1:7" ht="15">
      <c r="A26" s="79" t="s">
        <v>18</v>
      </c>
      <c r="B26" s="79"/>
      <c r="C26" s="79"/>
      <c r="E26" s="6"/>
    </row>
    <row r="27" spans="1:7" ht="15">
      <c r="A27" s="4" t="s">
        <v>19</v>
      </c>
      <c r="B27" s="74"/>
      <c r="C27" s="74"/>
    </row>
    <row r="28" spans="1:7" ht="15">
      <c r="A28" t="s">
        <v>20</v>
      </c>
      <c r="B28" s="77">
        <v>9637.4</v>
      </c>
      <c r="C28" s="77"/>
    </row>
    <row r="29" spans="1:7" ht="15">
      <c r="A29" t="s">
        <v>21</v>
      </c>
      <c r="B29" s="78">
        <v>23735425.41</v>
      </c>
      <c r="C29" s="78"/>
      <c r="E29" s="6"/>
    </row>
    <row r="30" spans="1:7" ht="15">
      <c r="A30" s="2" t="s">
        <v>22</v>
      </c>
      <c r="B30" s="75">
        <f>SUM(B28:C29)</f>
        <v>23745062.809999999</v>
      </c>
      <c r="C30" s="76"/>
      <c r="E30" s="6"/>
    </row>
    <row r="31" spans="1:7" ht="15">
      <c r="B31" s="74"/>
      <c r="C31" s="74"/>
      <c r="E31" s="6"/>
    </row>
    <row r="32" spans="1:7" ht="15">
      <c r="A32" s="4" t="s">
        <v>23</v>
      </c>
      <c r="B32" s="74"/>
      <c r="C32" s="74"/>
      <c r="E32" s="6"/>
    </row>
    <row r="33" spans="1:6" ht="15">
      <c r="A33" t="s">
        <v>24</v>
      </c>
      <c r="B33" s="78">
        <v>4946930.18</v>
      </c>
      <c r="C33" s="78"/>
      <c r="F33" s="6"/>
    </row>
    <row r="34" spans="1:6" ht="15">
      <c r="A34" s="2" t="s">
        <v>25</v>
      </c>
      <c r="B34" s="75">
        <f>+B33</f>
        <v>4946930.18</v>
      </c>
      <c r="C34" s="76"/>
      <c r="F34" s="6"/>
    </row>
    <row r="35" spans="1:6" ht="15">
      <c r="A35" s="2" t="s">
        <v>26</v>
      </c>
      <c r="B35" s="75">
        <f>+B30+B34</f>
        <v>28691992.989999998</v>
      </c>
      <c r="C35" s="76"/>
      <c r="F35" s="6"/>
    </row>
    <row r="36" spans="1:6" ht="15">
      <c r="B36" s="74"/>
      <c r="C36" s="74"/>
    </row>
    <row r="37" spans="1:6" ht="15">
      <c r="A37" s="79" t="s">
        <v>27</v>
      </c>
      <c r="B37" s="79"/>
      <c r="C37" s="79"/>
    </row>
    <row r="38" spans="1:6" ht="15">
      <c r="A38" t="s">
        <v>28</v>
      </c>
      <c r="B38" s="77">
        <v>1082672658.1800001</v>
      </c>
      <c r="C38" s="77"/>
    </row>
    <row r="39" spans="1:6" ht="15">
      <c r="A39" s="2" t="s">
        <v>29</v>
      </c>
      <c r="B39" s="75">
        <f>+B38</f>
        <v>1082672658.1800001</v>
      </c>
      <c r="C39" s="76"/>
    </row>
    <row r="40" spans="1:6" ht="15.75" thickBot="1">
      <c r="A40" s="2" t="s">
        <v>30</v>
      </c>
      <c r="B40" s="70">
        <f>+B35+B39</f>
        <v>1111364651.1700001</v>
      </c>
      <c r="C40" s="71"/>
    </row>
    <row r="41" spans="1:6" ht="15.75" thickTop="1">
      <c r="B41" s="72">
        <f>+B24-B40</f>
        <v>0</v>
      </c>
      <c r="C41" s="73"/>
    </row>
    <row r="42" spans="1:6" ht="15">
      <c r="B42" s="5"/>
      <c r="C42" s="1"/>
    </row>
    <row r="43" spans="1:6">
      <c r="B43" s="5"/>
      <c r="C43" s="1"/>
    </row>
    <row r="44" spans="1:6">
      <c r="A44" t="s">
        <v>31</v>
      </c>
      <c r="C44" s="74" t="s">
        <v>169</v>
      </c>
      <c r="D44" s="74"/>
      <c r="E44" s="7"/>
    </row>
    <row r="45" spans="1:6">
      <c r="C45" s="1"/>
      <c r="D45" s="1"/>
      <c r="E45" s="7"/>
    </row>
    <row r="46" spans="1:6">
      <c r="A46" t="s">
        <v>185</v>
      </c>
      <c r="C46" t="s">
        <v>185</v>
      </c>
      <c r="D46" s="1"/>
      <c r="E46" s="7"/>
    </row>
    <row r="47" spans="1:6">
      <c r="A47" s="36" t="s">
        <v>32</v>
      </c>
      <c r="C47" s="74" t="s">
        <v>33</v>
      </c>
      <c r="D47" s="74"/>
    </row>
    <row r="48" spans="1:6" ht="15">
      <c r="A48" s="9" t="s">
        <v>170</v>
      </c>
      <c r="C48" s="69" t="s">
        <v>54</v>
      </c>
      <c r="D48" s="69"/>
      <c r="E48" s="4"/>
    </row>
    <row r="49" spans="1:5">
      <c r="C49" s="74"/>
      <c r="D49" s="74"/>
      <c r="E49" s="74"/>
    </row>
    <row r="50" spans="1:5" ht="15">
      <c r="C50" s="69"/>
      <c r="D50" s="69"/>
      <c r="E50" s="69"/>
    </row>
    <row r="51" spans="1:5">
      <c r="A51" t="s">
        <v>34</v>
      </c>
    </row>
    <row r="53" spans="1:5">
      <c r="A53" t="s">
        <v>186</v>
      </c>
    </row>
    <row r="54" spans="1:5">
      <c r="A54" t="s">
        <v>171</v>
      </c>
    </row>
    <row r="55" spans="1:5" ht="15">
      <c r="A55" s="4" t="s">
        <v>187</v>
      </c>
    </row>
  </sheetData>
  <mergeCells count="45">
    <mergeCell ref="B12:C12"/>
    <mergeCell ref="A6:D6"/>
    <mergeCell ref="A7:C7"/>
    <mergeCell ref="B8:C8"/>
    <mergeCell ref="B10:C10"/>
    <mergeCell ref="B11:C11"/>
    <mergeCell ref="A1:D1"/>
    <mergeCell ref="A2:D2"/>
    <mergeCell ref="A3:D3"/>
    <mergeCell ref="A4:D4"/>
    <mergeCell ref="A5:D5"/>
    <mergeCell ref="B14:C14"/>
    <mergeCell ref="B15:C15"/>
    <mergeCell ref="B16:C16"/>
    <mergeCell ref="B17:C17"/>
    <mergeCell ref="B13:C13"/>
    <mergeCell ref="B27:C27"/>
    <mergeCell ref="B18:C18"/>
    <mergeCell ref="B19:C19"/>
    <mergeCell ref="B20:C20"/>
    <mergeCell ref="B21:C21"/>
    <mergeCell ref="B22:C22"/>
    <mergeCell ref="B23:C23"/>
    <mergeCell ref="B24:C24"/>
    <mergeCell ref="B25:C25"/>
    <mergeCell ref="A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B38:C38"/>
    <mergeCell ref="C50:E50"/>
    <mergeCell ref="B40:C40"/>
    <mergeCell ref="B41:C41"/>
    <mergeCell ref="C44:D44"/>
    <mergeCell ref="C47:D47"/>
    <mergeCell ref="C48:D48"/>
    <mergeCell ref="C49:E49"/>
  </mergeCells>
  <pageMargins left="1" right="0.25" top="0.5" bottom="0" header="0.3" footer="0.3"/>
  <pageSetup scale="8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6"/>
  <sheetViews>
    <sheetView workbookViewId="0">
      <selection activeCell="H6" sqref="H6"/>
    </sheetView>
  </sheetViews>
  <sheetFormatPr baseColWidth="10" defaultRowHeight="14.25"/>
  <cols>
    <col min="1" max="1" width="1.625" customWidth="1"/>
    <col min="2" max="2" width="12.125" style="36" customWidth="1"/>
    <col min="3" max="3" width="9" style="36" customWidth="1"/>
    <col min="4" max="4" width="14.75" customWidth="1"/>
    <col min="5" max="5" width="19.125" bestFit="1" customWidth="1"/>
    <col min="6" max="6" width="9" customWidth="1"/>
    <col min="7" max="7" width="20.375" bestFit="1" customWidth="1"/>
    <col min="8" max="8" width="41" bestFit="1" customWidth="1"/>
    <col min="10" max="10" width="24.625" bestFit="1" customWidth="1"/>
    <col min="11" max="11" width="21.75" bestFit="1" customWidth="1"/>
    <col min="12" max="12" width="9.25" bestFit="1" customWidth="1"/>
    <col min="13" max="13" width="7" bestFit="1" customWidth="1"/>
    <col min="14" max="14" width="16.375" bestFit="1" customWidth="1"/>
    <col min="15" max="15" width="12.375" bestFit="1" customWidth="1"/>
    <col min="16" max="16" width="25.75" bestFit="1" customWidth="1"/>
    <col min="17" max="17" width="7.25" bestFit="1" customWidth="1"/>
    <col min="18" max="18" width="7.75" bestFit="1" customWidth="1"/>
    <col min="19" max="19" width="12.125" bestFit="1" customWidth="1"/>
    <col min="20" max="20" width="7" bestFit="1" customWidth="1"/>
    <col min="21" max="21" width="15" bestFit="1" customWidth="1"/>
    <col min="22" max="22" width="11.875" bestFit="1" customWidth="1"/>
    <col min="23" max="23" width="13.75" bestFit="1" customWidth="1"/>
    <col min="24" max="24" width="13.25" bestFit="1" customWidth="1"/>
    <col min="25" max="25" width="10" bestFit="1" customWidth="1"/>
    <col min="26" max="26" width="8.75" bestFit="1" customWidth="1"/>
    <col min="27" max="27" width="13" bestFit="1" customWidth="1"/>
    <col min="28" max="28" width="11.125" bestFit="1" customWidth="1"/>
    <col min="29" max="29" width="12.625" bestFit="1" customWidth="1"/>
    <col min="30" max="30" width="14.625" bestFit="1" customWidth="1"/>
    <col min="31" max="31" width="11.125" bestFit="1" customWidth="1"/>
    <col min="32" max="32" width="13.125" bestFit="1" customWidth="1"/>
    <col min="33" max="33" width="11.125" bestFit="1" customWidth="1"/>
    <col min="34" max="34" width="13" bestFit="1" customWidth="1"/>
    <col min="35" max="35" width="23.625" bestFit="1" customWidth="1"/>
    <col min="36" max="36" width="26.75" bestFit="1" customWidth="1"/>
    <col min="37" max="37" width="11.125" bestFit="1" customWidth="1"/>
    <col min="38" max="38" width="12.75" bestFit="1" customWidth="1"/>
    <col min="39" max="39" width="12.625" bestFit="1" customWidth="1"/>
    <col min="40" max="40" width="15.625" bestFit="1" customWidth="1"/>
    <col min="41" max="41" width="12.125" bestFit="1" customWidth="1"/>
    <col min="42" max="42" width="15.125" bestFit="1" customWidth="1"/>
    <col min="43" max="43" width="11.125" bestFit="1" customWidth="1"/>
    <col min="44" max="44" width="13.625" bestFit="1" customWidth="1"/>
    <col min="45" max="45" width="15.25" bestFit="1" customWidth="1"/>
    <col min="46" max="46" width="18.375" bestFit="1" customWidth="1"/>
    <col min="47" max="47" width="13.625" bestFit="1" customWidth="1"/>
    <col min="48" max="48" width="16.75" bestFit="1" customWidth="1"/>
    <col min="49" max="49" width="11.125" bestFit="1" customWidth="1"/>
    <col min="50" max="50" width="12" bestFit="1" customWidth="1"/>
    <col min="51" max="51" width="11.125" bestFit="1" customWidth="1"/>
    <col min="52" max="52" width="13.375" bestFit="1" customWidth="1"/>
    <col min="53" max="53" width="11.125" bestFit="1" customWidth="1"/>
    <col min="54" max="54" width="12.25" bestFit="1" customWidth="1"/>
    <col min="55" max="55" width="11.125" bestFit="1" customWidth="1"/>
    <col min="56" max="56" width="11.25" bestFit="1" customWidth="1"/>
    <col min="57" max="57" width="11.125" bestFit="1" customWidth="1"/>
    <col min="58" max="58" width="10.75" bestFit="1" customWidth="1"/>
    <col min="59" max="59" width="11.125" bestFit="1" customWidth="1"/>
    <col min="60" max="60" width="13.875" bestFit="1" customWidth="1"/>
    <col min="61" max="61" width="13" bestFit="1" customWidth="1"/>
    <col min="62" max="62" width="16.125" bestFit="1" customWidth="1"/>
    <col min="63" max="63" width="14.25" bestFit="1" customWidth="1"/>
    <col min="64" max="64" width="17.375" bestFit="1" customWidth="1"/>
    <col min="65" max="65" width="13" bestFit="1" customWidth="1"/>
    <col min="66" max="66" width="16.125" bestFit="1" customWidth="1"/>
    <col min="67" max="67" width="11.125" bestFit="1" customWidth="1"/>
    <col min="68" max="68" width="13" bestFit="1" customWidth="1"/>
    <col min="69" max="69" width="11.125" bestFit="1" customWidth="1"/>
    <col min="70" max="70" width="12.875" bestFit="1" customWidth="1"/>
    <col min="71" max="71" width="11.125" bestFit="1" customWidth="1"/>
    <col min="72" max="72" width="10.25" bestFit="1" customWidth="1"/>
    <col min="73" max="73" width="13.25" bestFit="1" customWidth="1"/>
    <col min="74" max="74" width="16.375" bestFit="1" customWidth="1"/>
    <col min="75" max="75" width="11.125" bestFit="1" customWidth="1"/>
    <col min="76" max="76" width="11" bestFit="1" customWidth="1"/>
    <col min="77" max="77" width="15.25" bestFit="1" customWidth="1"/>
    <col min="78" max="78" width="18.375" bestFit="1" customWidth="1"/>
    <col min="79" max="79" width="11.125" bestFit="1" customWidth="1"/>
    <col min="80" max="80" width="12.875" bestFit="1" customWidth="1"/>
    <col min="81" max="81" width="18.625" bestFit="1" customWidth="1"/>
    <col min="82" max="82" width="21.75" bestFit="1" customWidth="1"/>
    <col min="83" max="83" width="11.125" bestFit="1" customWidth="1"/>
    <col min="84" max="84" width="13.375" bestFit="1" customWidth="1"/>
    <col min="85" max="85" width="13.625" bestFit="1" customWidth="1"/>
    <col min="86" max="86" width="16.75" bestFit="1" customWidth="1"/>
    <col min="87" max="87" width="11.125" bestFit="1" customWidth="1"/>
    <col min="89" max="89" width="13" bestFit="1" customWidth="1"/>
    <col min="90" max="90" width="9.25" bestFit="1" customWidth="1"/>
    <col min="91" max="91" width="7" bestFit="1" customWidth="1"/>
    <col min="92" max="92" width="16.375" bestFit="1" customWidth="1"/>
    <col min="93" max="93" width="12.375" bestFit="1" customWidth="1"/>
    <col min="94" max="94" width="25.75" bestFit="1" customWidth="1"/>
    <col min="95" max="95" width="7.25" bestFit="1" customWidth="1"/>
    <col min="96" max="96" width="7.75" bestFit="1" customWidth="1"/>
    <col min="97" max="97" width="12.125" bestFit="1" customWidth="1"/>
    <col min="98" max="98" width="7" bestFit="1" customWidth="1"/>
    <col min="99" max="99" width="15" bestFit="1" customWidth="1"/>
    <col min="100" max="100" width="11.875" bestFit="1" customWidth="1"/>
    <col min="101" max="101" width="13.75" bestFit="1" customWidth="1"/>
    <col min="102" max="102" width="13.25" bestFit="1" customWidth="1"/>
    <col min="103" max="103" width="10" bestFit="1" customWidth="1"/>
    <col min="104" max="104" width="8.75" bestFit="1" customWidth="1"/>
    <col min="105" max="105" width="13" bestFit="1" customWidth="1"/>
    <col min="106" max="106" width="16.125" bestFit="1" customWidth="1"/>
    <col min="107" max="107" width="12.625" bestFit="1" customWidth="1"/>
  </cols>
  <sheetData>
    <row r="1" spans="2:11" ht="15">
      <c r="B1"/>
      <c r="C1"/>
    </row>
    <row r="2" spans="2:11" ht="18.75">
      <c r="B2" s="22"/>
      <c r="C2" s="23" t="s">
        <v>55</v>
      </c>
      <c r="D2" s="22"/>
      <c r="E2" s="22"/>
      <c r="F2" s="22"/>
    </row>
    <row r="3" spans="2:11" ht="15">
      <c r="B3" s="22"/>
      <c r="C3" s="24" t="s">
        <v>56</v>
      </c>
      <c r="D3" s="25"/>
      <c r="E3" s="25"/>
      <c r="F3" s="22"/>
    </row>
    <row r="4" spans="2:11" ht="15">
      <c r="B4" s="22"/>
      <c r="C4" s="26" t="s">
        <v>188</v>
      </c>
      <c r="D4" s="25"/>
      <c r="E4" s="25"/>
      <c r="F4" s="22"/>
    </row>
    <row r="5" spans="2:11" ht="15.75" thickBot="1">
      <c r="B5"/>
      <c r="C5"/>
    </row>
    <row r="6" spans="2:11" ht="15.75" thickBot="1">
      <c r="B6" s="84" t="s">
        <v>57</v>
      </c>
      <c r="C6" s="84"/>
      <c r="D6" s="84" t="s">
        <v>58</v>
      </c>
      <c r="E6" s="84"/>
      <c r="F6" s="84" t="s">
        <v>59</v>
      </c>
      <c r="G6" s="84"/>
      <c r="H6" s="27">
        <f>SUM(F8:F211)</f>
        <v>977515</v>
      </c>
      <c r="J6" s="28" t="s">
        <v>189</v>
      </c>
      <c r="K6" s="28"/>
    </row>
    <row r="7" spans="2:11" ht="15">
      <c r="B7" s="29" t="s">
        <v>60</v>
      </c>
      <c r="C7" s="29" t="s">
        <v>61</v>
      </c>
      <c r="D7" s="29" t="s">
        <v>62</v>
      </c>
      <c r="E7" s="29" t="s">
        <v>63</v>
      </c>
      <c r="F7" s="29" t="s">
        <v>64</v>
      </c>
      <c r="G7" s="29" t="s">
        <v>65</v>
      </c>
      <c r="H7" s="29" t="s">
        <v>66</v>
      </c>
      <c r="J7" s="62" t="s">
        <v>67</v>
      </c>
      <c r="K7" t="s">
        <v>68</v>
      </c>
    </row>
    <row r="8" spans="2:11" ht="15">
      <c r="B8" s="30">
        <v>0</v>
      </c>
      <c r="C8" s="31">
        <v>0</v>
      </c>
      <c r="D8" s="32" t="s">
        <v>69</v>
      </c>
      <c r="E8" t="s">
        <v>69</v>
      </c>
      <c r="F8" s="33">
        <v>0</v>
      </c>
      <c r="G8" s="34" t="s">
        <v>70</v>
      </c>
      <c r="H8" s="35"/>
      <c r="J8" s="36" t="s">
        <v>71</v>
      </c>
      <c r="K8" s="37">
        <v>381456</v>
      </c>
    </row>
    <row r="9" spans="2:11" ht="15">
      <c r="B9" s="38">
        <v>0</v>
      </c>
      <c r="C9" s="31">
        <v>0</v>
      </c>
      <c r="D9" s="32" t="s">
        <v>72</v>
      </c>
      <c r="E9" t="s">
        <v>72</v>
      </c>
      <c r="F9" s="33">
        <v>0</v>
      </c>
      <c r="G9" s="34" t="s">
        <v>70</v>
      </c>
      <c r="H9" s="40"/>
      <c r="J9" s="36" t="s">
        <v>177</v>
      </c>
      <c r="K9" s="37">
        <v>368544</v>
      </c>
    </row>
    <row r="10" spans="2:11" ht="15">
      <c r="B10" s="30">
        <v>0</v>
      </c>
      <c r="C10" s="31">
        <v>0</v>
      </c>
      <c r="D10" s="32" t="s">
        <v>74</v>
      </c>
      <c r="E10" t="s">
        <v>74</v>
      </c>
      <c r="F10" s="33">
        <v>0</v>
      </c>
      <c r="G10" s="34" t="s">
        <v>70</v>
      </c>
      <c r="H10" s="40"/>
      <c r="J10" s="36" t="s">
        <v>73</v>
      </c>
      <c r="K10" s="37">
        <v>112298</v>
      </c>
    </row>
    <row r="11" spans="2:11" ht="15">
      <c r="B11" s="30">
        <v>0</v>
      </c>
      <c r="C11" s="31">
        <v>0</v>
      </c>
      <c r="D11" s="32" t="s">
        <v>76</v>
      </c>
      <c r="E11" t="s">
        <v>76</v>
      </c>
      <c r="F11" s="33">
        <v>0</v>
      </c>
      <c r="G11" s="34" t="s">
        <v>70</v>
      </c>
      <c r="H11" s="40" t="s">
        <v>77</v>
      </c>
      <c r="J11" s="36" t="s">
        <v>157</v>
      </c>
      <c r="K11" s="37">
        <v>72000</v>
      </c>
    </row>
    <row r="12" spans="2:11" ht="15">
      <c r="B12" s="30">
        <v>0</v>
      </c>
      <c r="C12" s="31">
        <v>0</v>
      </c>
      <c r="D12" s="32" t="s">
        <v>79</v>
      </c>
      <c r="E12" t="s">
        <v>79</v>
      </c>
      <c r="F12" s="33">
        <v>0</v>
      </c>
      <c r="G12" s="34" t="s">
        <v>70</v>
      </c>
      <c r="H12" s="40" t="s">
        <v>77</v>
      </c>
      <c r="J12" s="36" t="s">
        <v>75</v>
      </c>
      <c r="K12" s="37">
        <v>4160</v>
      </c>
    </row>
    <row r="13" spans="2:11" ht="15">
      <c r="B13" s="30">
        <v>0</v>
      </c>
      <c r="C13" s="31">
        <v>0</v>
      </c>
      <c r="D13" s="32" t="s">
        <v>81</v>
      </c>
      <c r="E13" t="s">
        <v>81</v>
      </c>
      <c r="F13" s="33">
        <v>0</v>
      </c>
      <c r="G13" s="34" t="s">
        <v>70</v>
      </c>
      <c r="H13" s="40"/>
      <c r="J13" s="36" t="s">
        <v>78</v>
      </c>
      <c r="K13" s="37">
        <v>4085</v>
      </c>
    </row>
    <row r="14" spans="2:11" ht="15">
      <c r="B14" s="30">
        <v>0</v>
      </c>
      <c r="C14" s="31">
        <v>0</v>
      </c>
      <c r="D14" s="32" t="s">
        <v>85</v>
      </c>
      <c r="E14" t="s">
        <v>85</v>
      </c>
      <c r="F14" s="33">
        <v>0</v>
      </c>
      <c r="G14" s="34" t="s">
        <v>70</v>
      </c>
      <c r="H14" s="40"/>
      <c r="J14" s="36" t="s">
        <v>178</v>
      </c>
      <c r="K14" s="37">
        <v>3916</v>
      </c>
    </row>
    <row r="15" spans="2:11" ht="15">
      <c r="B15" s="30">
        <v>0</v>
      </c>
      <c r="C15" s="31">
        <v>0</v>
      </c>
      <c r="D15" s="32" t="s">
        <v>87</v>
      </c>
      <c r="E15" t="s">
        <v>87</v>
      </c>
      <c r="F15" s="33">
        <v>0</v>
      </c>
      <c r="G15" s="34" t="s">
        <v>70</v>
      </c>
      <c r="H15" s="40"/>
      <c r="J15" s="36" t="s">
        <v>102</v>
      </c>
      <c r="K15" s="37">
        <v>2086</v>
      </c>
    </row>
    <row r="16" spans="2:11" ht="15">
      <c r="B16" s="30">
        <v>0</v>
      </c>
      <c r="C16" s="31">
        <v>0</v>
      </c>
      <c r="D16" s="32" t="s">
        <v>89</v>
      </c>
      <c r="E16" t="s">
        <v>89</v>
      </c>
      <c r="F16" s="33">
        <v>0</v>
      </c>
      <c r="G16" s="34" t="s">
        <v>70</v>
      </c>
      <c r="H16" s="40"/>
      <c r="J16" s="36" t="s">
        <v>84</v>
      </c>
      <c r="K16" s="37">
        <v>1939</v>
      </c>
    </row>
    <row r="17" spans="2:11" ht="15">
      <c r="B17" s="30">
        <v>0</v>
      </c>
      <c r="C17" s="31">
        <v>0</v>
      </c>
      <c r="D17" s="32" t="s">
        <v>91</v>
      </c>
      <c r="E17" t="s">
        <v>91</v>
      </c>
      <c r="F17" s="33">
        <v>0</v>
      </c>
      <c r="G17" s="34" t="s">
        <v>70</v>
      </c>
      <c r="H17" s="40"/>
      <c r="J17" s="36" t="s">
        <v>110</v>
      </c>
      <c r="K17" s="37">
        <v>1868</v>
      </c>
    </row>
    <row r="18" spans="2:11" ht="15">
      <c r="B18" s="30">
        <v>0</v>
      </c>
      <c r="C18" s="31">
        <v>0</v>
      </c>
      <c r="D18" s="32" t="s">
        <v>93</v>
      </c>
      <c r="E18" t="s">
        <v>93</v>
      </c>
      <c r="F18" s="33">
        <v>0</v>
      </c>
      <c r="G18" s="34" t="s">
        <v>70</v>
      </c>
      <c r="H18" s="40"/>
      <c r="J18" s="36" t="s">
        <v>112</v>
      </c>
      <c r="K18" s="37">
        <v>1792</v>
      </c>
    </row>
    <row r="19" spans="2:11" ht="15">
      <c r="B19" s="30">
        <v>0</v>
      </c>
      <c r="C19" s="31">
        <v>0</v>
      </c>
      <c r="D19" s="32" t="s">
        <v>95</v>
      </c>
      <c r="E19" t="s">
        <v>95</v>
      </c>
      <c r="F19" s="33">
        <v>0</v>
      </c>
      <c r="G19" s="34" t="s">
        <v>70</v>
      </c>
      <c r="H19" s="40"/>
      <c r="J19" s="36" t="s">
        <v>90</v>
      </c>
      <c r="K19" s="37">
        <v>1699</v>
      </c>
    </row>
    <row r="20" spans="2:11" ht="15">
      <c r="B20" s="30">
        <v>0</v>
      </c>
      <c r="C20" s="31">
        <v>0</v>
      </c>
      <c r="D20" s="32" t="s">
        <v>97</v>
      </c>
      <c r="E20" t="s">
        <v>97</v>
      </c>
      <c r="F20" s="33">
        <v>0</v>
      </c>
      <c r="G20" s="34" t="s">
        <v>70</v>
      </c>
      <c r="H20" s="40"/>
      <c r="J20" s="36" t="s">
        <v>109</v>
      </c>
      <c r="K20" s="37">
        <v>1691</v>
      </c>
    </row>
    <row r="21" spans="2:11" ht="15">
      <c r="B21" s="30">
        <v>0</v>
      </c>
      <c r="C21" s="31">
        <v>0</v>
      </c>
      <c r="D21" s="32" t="s">
        <v>99</v>
      </c>
      <c r="E21" t="s">
        <v>99</v>
      </c>
      <c r="F21" s="33">
        <v>0</v>
      </c>
      <c r="G21" s="34" t="s">
        <v>70</v>
      </c>
      <c r="H21" s="40"/>
      <c r="J21" s="36" t="s">
        <v>80</v>
      </c>
      <c r="K21" s="37">
        <v>1585</v>
      </c>
    </row>
    <row r="22" spans="2:11" ht="15">
      <c r="B22" s="30">
        <v>0</v>
      </c>
      <c r="C22" s="31">
        <v>0</v>
      </c>
      <c r="D22" s="32" t="s">
        <v>101</v>
      </c>
      <c r="E22" t="s">
        <v>101</v>
      </c>
      <c r="F22" s="33">
        <v>0</v>
      </c>
      <c r="G22" s="34" t="s">
        <v>70</v>
      </c>
      <c r="H22" s="40"/>
      <c r="J22" s="36" t="s">
        <v>98</v>
      </c>
      <c r="K22" s="37">
        <v>1523</v>
      </c>
    </row>
    <row r="23" spans="2:11" ht="15">
      <c r="B23" s="30">
        <v>0</v>
      </c>
      <c r="C23" s="31">
        <v>0</v>
      </c>
      <c r="D23" s="32" t="s">
        <v>103</v>
      </c>
      <c r="E23" t="s">
        <v>103</v>
      </c>
      <c r="F23" s="33">
        <v>0</v>
      </c>
      <c r="G23" s="34" t="s">
        <v>70</v>
      </c>
      <c r="H23" s="40"/>
      <c r="J23" s="36" t="s">
        <v>111</v>
      </c>
      <c r="K23" s="37">
        <v>1515</v>
      </c>
    </row>
    <row r="24" spans="2:11" ht="15">
      <c r="B24" s="41">
        <v>6900548</v>
      </c>
      <c r="C24" s="36">
        <v>6900550</v>
      </c>
      <c r="D24" s="32" t="s">
        <v>105</v>
      </c>
      <c r="E24" s="42" t="s">
        <v>105</v>
      </c>
      <c r="F24" s="33">
        <f t="shared" ref="F24:F87" si="0">+C24-B24+1</f>
        <v>3</v>
      </c>
      <c r="G24" s="34" t="s">
        <v>106</v>
      </c>
      <c r="H24" s="40"/>
      <c r="J24" s="36" t="s">
        <v>100</v>
      </c>
      <c r="K24" s="37">
        <v>1402</v>
      </c>
    </row>
    <row r="25" spans="2:11" ht="15">
      <c r="B25" s="41">
        <v>7161601</v>
      </c>
      <c r="C25" s="36">
        <v>7161846</v>
      </c>
      <c r="D25" s="32" t="s">
        <v>78</v>
      </c>
      <c r="E25" t="s">
        <v>78</v>
      </c>
      <c r="F25" s="33">
        <f t="shared" si="0"/>
        <v>246</v>
      </c>
      <c r="G25" s="34" t="s">
        <v>106</v>
      </c>
      <c r="H25" s="40" t="s">
        <v>108</v>
      </c>
      <c r="J25" s="36" t="s">
        <v>82</v>
      </c>
      <c r="K25" s="37">
        <v>1304</v>
      </c>
    </row>
    <row r="26" spans="2:11" ht="15">
      <c r="B26" s="41">
        <v>7161848</v>
      </c>
      <c r="C26" s="36">
        <v>7161901</v>
      </c>
      <c r="D26" s="32" t="s">
        <v>78</v>
      </c>
      <c r="E26" t="s">
        <v>78</v>
      </c>
      <c r="F26" s="33">
        <f t="shared" si="0"/>
        <v>54</v>
      </c>
      <c r="G26" s="34" t="s">
        <v>106</v>
      </c>
      <c r="H26" s="40"/>
      <c r="J26" s="36" t="s">
        <v>88</v>
      </c>
      <c r="K26" s="37">
        <v>1261</v>
      </c>
    </row>
    <row r="27" spans="2:11" ht="15">
      <c r="B27" s="41">
        <v>7161903</v>
      </c>
      <c r="C27" s="36">
        <v>7161963</v>
      </c>
      <c r="D27" s="32" t="s">
        <v>78</v>
      </c>
      <c r="E27" t="s">
        <v>78</v>
      </c>
      <c r="F27" s="33">
        <f t="shared" si="0"/>
        <v>61</v>
      </c>
      <c r="G27" s="34" t="s">
        <v>106</v>
      </c>
      <c r="H27" s="40"/>
      <c r="J27" s="36" t="s">
        <v>115</v>
      </c>
      <c r="K27" s="37">
        <v>1140</v>
      </c>
    </row>
    <row r="28" spans="2:11" ht="15">
      <c r="B28" s="41">
        <v>7161965</v>
      </c>
      <c r="C28" s="36">
        <v>7162583</v>
      </c>
      <c r="D28" s="32" t="s">
        <v>78</v>
      </c>
      <c r="E28" t="s">
        <v>78</v>
      </c>
      <c r="F28" s="33">
        <f t="shared" si="0"/>
        <v>619</v>
      </c>
      <c r="G28" s="34" t="s">
        <v>106</v>
      </c>
      <c r="H28" s="40"/>
      <c r="J28" s="36" t="s">
        <v>107</v>
      </c>
      <c r="K28" s="37">
        <v>1016</v>
      </c>
    </row>
    <row r="29" spans="2:11" ht="15">
      <c r="B29" s="41">
        <v>7162585</v>
      </c>
      <c r="C29" s="36">
        <v>7162601</v>
      </c>
      <c r="D29" s="32" t="s">
        <v>78</v>
      </c>
      <c r="E29" t="s">
        <v>78</v>
      </c>
      <c r="F29" s="33">
        <f t="shared" si="0"/>
        <v>17</v>
      </c>
      <c r="G29" s="34" t="s">
        <v>106</v>
      </c>
      <c r="H29" s="40"/>
      <c r="J29" s="36" t="s">
        <v>104</v>
      </c>
      <c r="K29" s="37">
        <v>1000</v>
      </c>
    </row>
    <row r="30" spans="2:11" ht="15">
      <c r="B30" s="41">
        <v>7162603</v>
      </c>
      <c r="C30" s="36">
        <v>7162658</v>
      </c>
      <c r="D30" s="32" t="s">
        <v>78</v>
      </c>
      <c r="E30" t="s">
        <v>78</v>
      </c>
      <c r="F30" s="33">
        <f t="shared" si="0"/>
        <v>56</v>
      </c>
      <c r="G30" s="34" t="s">
        <v>106</v>
      </c>
      <c r="H30" s="40"/>
      <c r="J30" s="36" t="s">
        <v>158</v>
      </c>
      <c r="K30" s="37">
        <v>944</v>
      </c>
    </row>
    <row r="31" spans="2:11" ht="15">
      <c r="B31" s="41">
        <v>7162661</v>
      </c>
      <c r="C31" s="36">
        <v>7162673</v>
      </c>
      <c r="D31" s="32" t="s">
        <v>78</v>
      </c>
      <c r="E31" t="s">
        <v>78</v>
      </c>
      <c r="F31" s="33">
        <f t="shared" si="0"/>
        <v>13</v>
      </c>
      <c r="G31" s="34" t="s">
        <v>106</v>
      </c>
      <c r="H31" s="40"/>
      <c r="J31" s="36" t="s">
        <v>94</v>
      </c>
      <c r="K31" s="37">
        <v>932</v>
      </c>
    </row>
    <row r="32" spans="2:11" ht="15">
      <c r="B32" s="41">
        <v>7162676</v>
      </c>
      <c r="C32" s="36">
        <v>7162677</v>
      </c>
      <c r="D32" s="32" t="s">
        <v>78</v>
      </c>
      <c r="E32" t="s">
        <v>78</v>
      </c>
      <c r="F32" s="33">
        <f t="shared" si="0"/>
        <v>2</v>
      </c>
      <c r="G32" s="34" t="s">
        <v>106</v>
      </c>
      <c r="H32" s="40"/>
      <c r="J32" s="36" t="s">
        <v>96</v>
      </c>
      <c r="K32" s="37">
        <v>915</v>
      </c>
    </row>
    <row r="33" spans="2:11" ht="15">
      <c r="B33" s="41">
        <v>7162679</v>
      </c>
      <c r="C33" s="36">
        <v>7162681</v>
      </c>
      <c r="D33" s="32" t="s">
        <v>78</v>
      </c>
      <c r="E33" t="s">
        <v>78</v>
      </c>
      <c r="F33" s="33">
        <f t="shared" si="0"/>
        <v>3</v>
      </c>
      <c r="G33" s="34" t="s">
        <v>106</v>
      </c>
      <c r="H33" s="40"/>
      <c r="J33" s="36" t="s">
        <v>92</v>
      </c>
      <c r="K33" s="37">
        <v>876</v>
      </c>
    </row>
    <row r="34" spans="2:11" ht="15">
      <c r="B34" s="41">
        <v>7162683</v>
      </c>
      <c r="C34" s="36">
        <v>7162697</v>
      </c>
      <c r="D34" s="32" t="s">
        <v>78</v>
      </c>
      <c r="E34" t="s">
        <v>78</v>
      </c>
      <c r="F34" s="33">
        <f t="shared" si="0"/>
        <v>15</v>
      </c>
      <c r="G34" s="34" t="s">
        <v>106</v>
      </c>
      <c r="H34" s="40"/>
      <c r="J34" s="36" t="s">
        <v>86</v>
      </c>
      <c r="K34" s="37">
        <v>773</v>
      </c>
    </row>
    <row r="35" spans="2:11" ht="15">
      <c r="B35" s="41">
        <v>7162699</v>
      </c>
      <c r="C35" s="36">
        <v>7162757</v>
      </c>
      <c r="D35" s="32" t="s">
        <v>78</v>
      </c>
      <c r="E35" t="s">
        <v>78</v>
      </c>
      <c r="F35" s="33">
        <f t="shared" si="0"/>
        <v>59</v>
      </c>
      <c r="G35" s="34" t="s">
        <v>106</v>
      </c>
      <c r="H35" s="40"/>
      <c r="J35" s="36" t="s">
        <v>114</v>
      </c>
      <c r="K35" s="37">
        <v>766</v>
      </c>
    </row>
    <row r="36" spans="2:11" ht="15">
      <c r="B36" s="41">
        <v>7162759</v>
      </c>
      <c r="C36" s="36">
        <v>7162764</v>
      </c>
      <c r="D36" s="32" t="s">
        <v>78</v>
      </c>
      <c r="E36" t="s">
        <v>78</v>
      </c>
      <c r="F36" s="33">
        <f t="shared" si="0"/>
        <v>6</v>
      </c>
      <c r="G36" s="34" t="s">
        <v>106</v>
      </c>
      <c r="H36" s="40"/>
      <c r="J36" s="36" t="s">
        <v>113</v>
      </c>
      <c r="K36" s="37">
        <v>661</v>
      </c>
    </row>
    <row r="37" spans="2:11" ht="15">
      <c r="B37" s="41">
        <v>7162766</v>
      </c>
      <c r="C37" s="36">
        <v>7162777</v>
      </c>
      <c r="D37" s="32" t="s">
        <v>78</v>
      </c>
      <c r="E37" t="s">
        <v>78</v>
      </c>
      <c r="F37" s="33">
        <f t="shared" si="0"/>
        <v>12</v>
      </c>
      <c r="G37" s="34" t="s">
        <v>106</v>
      </c>
      <c r="H37" s="40"/>
      <c r="J37" s="36" t="s">
        <v>116</v>
      </c>
      <c r="K37" s="37">
        <v>564</v>
      </c>
    </row>
    <row r="38" spans="2:11" ht="15">
      <c r="B38" s="41">
        <v>7322383</v>
      </c>
      <c r="C38" s="36">
        <v>7322411</v>
      </c>
      <c r="D38" s="32" t="s">
        <v>105</v>
      </c>
      <c r="E38" s="42" t="s">
        <v>105</v>
      </c>
      <c r="F38" s="33">
        <f t="shared" si="0"/>
        <v>29</v>
      </c>
      <c r="G38" s="34" t="s">
        <v>106</v>
      </c>
      <c r="H38" s="40"/>
      <c r="J38" s="36" t="s">
        <v>118</v>
      </c>
      <c r="K38" s="37">
        <v>552</v>
      </c>
    </row>
    <row r="39" spans="2:11" ht="15">
      <c r="B39" s="41">
        <v>7383097</v>
      </c>
      <c r="C39" s="36">
        <v>7383097</v>
      </c>
      <c r="D39" s="32" t="s">
        <v>121</v>
      </c>
      <c r="E39" t="s">
        <v>121</v>
      </c>
      <c r="F39" s="33">
        <f t="shared" si="0"/>
        <v>1</v>
      </c>
      <c r="G39" s="34" t="s">
        <v>106</v>
      </c>
      <c r="H39" s="40" t="s">
        <v>122</v>
      </c>
      <c r="J39" s="36" t="s">
        <v>119</v>
      </c>
      <c r="K39" s="37">
        <v>346</v>
      </c>
    </row>
    <row r="40" spans="2:11" ht="15">
      <c r="B40" s="41">
        <v>7383493</v>
      </c>
      <c r="C40" s="36">
        <v>7383530</v>
      </c>
      <c r="D40" s="32" t="s">
        <v>105</v>
      </c>
      <c r="E40" s="42" t="s">
        <v>105</v>
      </c>
      <c r="F40" s="33">
        <f t="shared" si="0"/>
        <v>38</v>
      </c>
      <c r="G40" s="34" t="s">
        <v>106</v>
      </c>
      <c r="H40" s="40"/>
      <c r="J40" s="36" t="s">
        <v>129</v>
      </c>
      <c r="K40" s="37">
        <v>208</v>
      </c>
    </row>
    <row r="41" spans="2:11" ht="15">
      <c r="B41" s="41">
        <v>7452931</v>
      </c>
      <c r="C41" s="36">
        <v>7452950</v>
      </c>
      <c r="D41" s="32" t="s">
        <v>105</v>
      </c>
      <c r="E41" s="42" t="s">
        <v>105</v>
      </c>
      <c r="F41" s="33">
        <f t="shared" si="0"/>
        <v>20</v>
      </c>
      <c r="G41" s="34" t="s">
        <v>106</v>
      </c>
      <c r="H41" s="40"/>
      <c r="J41" s="36" t="s">
        <v>123</v>
      </c>
      <c r="K41" s="37">
        <v>189</v>
      </c>
    </row>
    <row r="42" spans="2:11" ht="15">
      <c r="B42" s="41">
        <v>7465839</v>
      </c>
      <c r="C42" s="36">
        <v>7465840</v>
      </c>
      <c r="D42" s="42" t="s">
        <v>88</v>
      </c>
      <c r="F42" s="33">
        <f t="shared" si="0"/>
        <v>2</v>
      </c>
      <c r="G42" s="34" t="s">
        <v>106</v>
      </c>
      <c r="H42" s="40"/>
      <c r="J42" s="36" t="s">
        <v>121</v>
      </c>
      <c r="K42" s="37">
        <v>166</v>
      </c>
    </row>
    <row r="43" spans="2:11">
      <c r="B43" s="41">
        <v>7480531</v>
      </c>
      <c r="C43" s="36">
        <v>7480550</v>
      </c>
      <c r="D43" s="32" t="s">
        <v>105</v>
      </c>
      <c r="E43" s="42" t="s">
        <v>105</v>
      </c>
      <c r="F43" s="33">
        <f t="shared" si="0"/>
        <v>20</v>
      </c>
      <c r="G43" s="34" t="s">
        <v>106</v>
      </c>
      <c r="H43" s="40"/>
      <c r="J43" s="36" t="s">
        <v>124</v>
      </c>
      <c r="K43" s="37">
        <v>126</v>
      </c>
    </row>
    <row r="44" spans="2:11">
      <c r="B44" s="36">
        <v>7655930</v>
      </c>
      <c r="C44" s="36">
        <v>7655930</v>
      </c>
      <c r="D44" s="32" t="s">
        <v>75</v>
      </c>
      <c r="E44" t="s">
        <v>75</v>
      </c>
      <c r="F44" s="33">
        <f t="shared" si="0"/>
        <v>1</v>
      </c>
      <c r="G44" s="34" t="s">
        <v>106</v>
      </c>
      <c r="H44" s="40" t="s">
        <v>127</v>
      </c>
      <c r="J44" s="36" t="s">
        <v>105</v>
      </c>
      <c r="K44" s="37">
        <v>110</v>
      </c>
    </row>
    <row r="45" spans="2:11">
      <c r="B45" s="41">
        <v>7655946</v>
      </c>
      <c r="C45" s="36">
        <v>7655948</v>
      </c>
      <c r="D45" s="32" t="s">
        <v>75</v>
      </c>
      <c r="E45" t="s">
        <v>75</v>
      </c>
      <c r="F45" s="33">
        <f t="shared" si="0"/>
        <v>3</v>
      </c>
      <c r="G45" s="34" t="s">
        <v>106</v>
      </c>
      <c r="H45" s="40"/>
      <c r="J45" s="36" t="s">
        <v>125</v>
      </c>
      <c r="K45" s="37">
        <v>57</v>
      </c>
    </row>
    <row r="46" spans="2:11">
      <c r="B46" s="41">
        <v>7660655</v>
      </c>
      <c r="C46" s="36">
        <v>7660660</v>
      </c>
      <c r="D46" s="32" t="s">
        <v>126</v>
      </c>
      <c r="E46" t="s">
        <v>126</v>
      </c>
      <c r="F46" s="33">
        <f t="shared" si="0"/>
        <v>6</v>
      </c>
      <c r="G46" s="34" t="s">
        <v>106</v>
      </c>
      <c r="H46" s="40"/>
      <c r="J46" s="36" t="s">
        <v>117</v>
      </c>
      <c r="K46" s="37">
        <v>27</v>
      </c>
    </row>
    <row r="47" spans="2:11">
      <c r="B47" s="41">
        <v>7660655</v>
      </c>
      <c r="C47" s="36">
        <v>7660660</v>
      </c>
      <c r="D47" s="32"/>
      <c r="E47" t="s">
        <v>126</v>
      </c>
      <c r="F47" s="39">
        <f t="shared" si="0"/>
        <v>6</v>
      </c>
      <c r="G47" s="34" t="s">
        <v>106</v>
      </c>
      <c r="H47" s="40"/>
      <c r="J47" s="36" t="s">
        <v>128</v>
      </c>
      <c r="K47" s="37">
        <v>11</v>
      </c>
    </row>
    <row r="48" spans="2:11">
      <c r="B48" s="41">
        <v>7660656</v>
      </c>
      <c r="C48" s="36">
        <v>7660659</v>
      </c>
      <c r="D48" s="32"/>
      <c r="E48" t="s">
        <v>126</v>
      </c>
      <c r="F48" s="39">
        <f t="shared" si="0"/>
        <v>4</v>
      </c>
      <c r="G48" s="34" t="s">
        <v>106</v>
      </c>
      <c r="H48" s="40"/>
      <c r="J48" s="36" t="s">
        <v>126</v>
      </c>
      <c r="K48" s="37">
        <v>6</v>
      </c>
    </row>
    <row r="49" spans="2:11">
      <c r="B49" s="41">
        <v>7713417</v>
      </c>
      <c r="C49" s="36">
        <v>7713419</v>
      </c>
      <c r="D49" s="32" t="s">
        <v>75</v>
      </c>
      <c r="E49" t="s">
        <v>75</v>
      </c>
      <c r="F49" s="33">
        <f t="shared" si="0"/>
        <v>3</v>
      </c>
      <c r="G49" s="34" t="s">
        <v>106</v>
      </c>
      <c r="H49" s="40"/>
      <c r="J49" s="36" t="s">
        <v>120</v>
      </c>
      <c r="K49" s="37">
        <v>5</v>
      </c>
    </row>
    <row r="50" spans="2:11">
      <c r="B50" s="41">
        <v>7715401</v>
      </c>
      <c r="C50" s="36">
        <v>7715403</v>
      </c>
      <c r="D50" s="32" t="s">
        <v>75</v>
      </c>
      <c r="E50" t="s">
        <v>75</v>
      </c>
      <c r="F50" s="33">
        <f t="shared" si="0"/>
        <v>3</v>
      </c>
      <c r="G50" s="34" t="s">
        <v>106</v>
      </c>
      <c r="H50" s="40"/>
      <c r="J50" s="36" t="s">
        <v>83</v>
      </c>
      <c r="K50" s="37">
        <v>1</v>
      </c>
    </row>
    <row r="51" spans="2:11">
      <c r="B51" s="41">
        <v>7715406</v>
      </c>
      <c r="C51" s="36">
        <v>7715410</v>
      </c>
      <c r="D51" s="32" t="s">
        <v>75</v>
      </c>
      <c r="E51" t="s">
        <v>75</v>
      </c>
      <c r="F51" s="33">
        <f t="shared" si="0"/>
        <v>5</v>
      </c>
      <c r="G51" s="34" t="s">
        <v>106</v>
      </c>
      <c r="H51" s="40"/>
      <c r="J51" s="36" t="s">
        <v>99</v>
      </c>
      <c r="K51" s="37">
        <v>0</v>
      </c>
    </row>
    <row r="52" spans="2:11">
      <c r="B52" s="41">
        <v>7715421</v>
      </c>
      <c r="C52" s="36">
        <v>7715427</v>
      </c>
      <c r="D52" s="32" t="s">
        <v>75</v>
      </c>
      <c r="E52" t="s">
        <v>75</v>
      </c>
      <c r="F52" s="33">
        <f t="shared" si="0"/>
        <v>7</v>
      </c>
      <c r="G52" s="34" t="s">
        <v>106</v>
      </c>
      <c r="H52" s="40"/>
      <c r="J52" s="36" t="s">
        <v>74</v>
      </c>
      <c r="K52" s="37">
        <v>0</v>
      </c>
    </row>
    <row r="53" spans="2:11">
      <c r="B53" s="41">
        <v>7715429</v>
      </c>
      <c r="C53" s="36">
        <v>7715429</v>
      </c>
      <c r="D53" s="32" t="s">
        <v>75</v>
      </c>
      <c r="E53" t="s">
        <v>75</v>
      </c>
      <c r="F53" s="33">
        <f t="shared" si="0"/>
        <v>1</v>
      </c>
      <c r="G53" s="34" t="s">
        <v>106</v>
      </c>
      <c r="H53" s="40"/>
      <c r="J53" s="36" t="s">
        <v>72</v>
      </c>
      <c r="K53" s="37">
        <v>0</v>
      </c>
    </row>
    <row r="54" spans="2:11">
      <c r="B54" s="41">
        <v>7715430</v>
      </c>
      <c r="C54" s="36">
        <v>7715431</v>
      </c>
      <c r="D54" s="32" t="s">
        <v>75</v>
      </c>
      <c r="E54" t="s">
        <v>75</v>
      </c>
      <c r="F54" s="33">
        <f t="shared" si="0"/>
        <v>2</v>
      </c>
      <c r="G54" s="34" t="s">
        <v>106</v>
      </c>
      <c r="H54" s="40"/>
      <c r="J54" s="36" t="s">
        <v>89</v>
      </c>
      <c r="K54" s="37">
        <v>0</v>
      </c>
    </row>
    <row r="55" spans="2:11">
      <c r="B55" s="41">
        <v>7738722</v>
      </c>
      <c r="C55" s="36">
        <v>7738725</v>
      </c>
      <c r="D55" s="32" t="s">
        <v>90</v>
      </c>
      <c r="E55" t="s">
        <v>90</v>
      </c>
      <c r="F55" s="33">
        <f t="shared" si="0"/>
        <v>4</v>
      </c>
      <c r="G55" s="34" t="s">
        <v>106</v>
      </c>
      <c r="H55" s="40" t="s">
        <v>159</v>
      </c>
      <c r="J55" s="36" t="s">
        <v>95</v>
      </c>
      <c r="K55" s="37">
        <v>0</v>
      </c>
    </row>
    <row r="56" spans="2:11">
      <c r="B56" s="41">
        <v>7756799</v>
      </c>
      <c r="C56" s="36">
        <v>7756799</v>
      </c>
      <c r="D56" s="32" t="s">
        <v>117</v>
      </c>
      <c r="E56" t="s">
        <v>117</v>
      </c>
      <c r="F56" s="33">
        <f t="shared" si="0"/>
        <v>1</v>
      </c>
      <c r="G56" s="34" t="s">
        <v>106</v>
      </c>
      <c r="H56" s="40"/>
      <c r="J56" s="36" t="s">
        <v>79</v>
      </c>
      <c r="K56" s="37">
        <v>0</v>
      </c>
    </row>
    <row r="57" spans="2:11">
      <c r="B57" s="41">
        <v>7922431</v>
      </c>
      <c r="C57" s="36">
        <v>7922431</v>
      </c>
      <c r="D57" s="32" t="s">
        <v>75</v>
      </c>
      <c r="E57" t="s">
        <v>75</v>
      </c>
      <c r="F57" s="33">
        <f t="shared" si="0"/>
        <v>1</v>
      </c>
      <c r="G57" s="34" t="s">
        <v>106</v>
      </c>
      <c r="H57" s="40"/>
      <c r="J57" s="36" t="s">
        <v>76</v>
      </c>
      <c r="K57" s="37">
        <v>0</v>
      </c>
    </row>
    <row r="58" spans="2:11">
      <c r="B58" s="41">
        <v>7922436</v>
      </c>
      <c r="C58" s="36">
        <v>7922436</v>
      </c>
      <c r="D58" s="32" t="s">
        <v>75</v>
      </c>
      <c r="E58" t="s">
        <v>75</v>
      </c>
      <c r="F58" s="33">
        <f t="shared" si="0"/>
        <v>1</v>
      </c>
      <c r="G58" s="34" t="s">
        <v>106</v>
      </c>
      <c r="H58" s="40"/>
      <c r="J58" s="36" t="s">
        <v>97</v>
      </c>
      <c r="K58" s="37">
        <v>0</v>
      </c>
    </row>
    <row r="59" spans="2:11">
      <c r="B59" s="41">
        <v>7922440</v>
      </c>
      <c r="C59" s="36">
        <v>7922440</v>
      </c>
      <c r="D59" s="32" t="s">
        <v>75</v>
      </c>
      <c r="E59" t="s">
        <v>75</v>
      </c>
      <c r="F59" s="33">
        <f t="shared" si="0"/>
        <v>1</v>
      </c>
      <c r="G59" s="34" t="s">
        <v>106</v>
      </c>
      <c r="H59" s="40"/>
      <c r="J59" s="36" t="s">
        <v>91</v>
      </c>
      <c r="K59" s="37">
        <v>0</v>
      </c>
    </row>
    <row r="60" spans="2:11">
      <c r="B60" s="41">
        <v>7924671</v>
      </c>
      <c r="C60" s="36">
        <v>7924672</v>
      </c>
      <c r="D60" s="32" t="s">
        <v>90</v>
      </c>
      <c r="E60" t="s">
        <v>90</v>
      </c>
      <c r="F60" s="33">
        <f t="shared" si="0"/>
        <v>2</v>
      </c>
      <c r="G60" s="34" t="s">
        <v>106</v>
      </c>
      <c r="H60" s="40"/>
      <c r="J60" s="36" t="s">
        <v>101</v>
      </c>
      <c r="K60" s="37">
        <v>0</v>
      </c>
    </row>
    <row r="61" spans="2:11">
      <c r="B61" s="41">
        <v>8032953</v>
      </c>
      <c r="C61" s="36">
        <v>8032957</v>
      </c>
      <c r="D61" s="32" t="s">
        <v>120</v>
      </c>
      <c r="E61" t="s">
        <v>120</v>
      </c>
      <c r="F61" s="33">
        <f t="shared" si="0"/>
        <v>5</v>
      </c>
      <c r="G61" s="34" t="s">
        <v>106</v>
      </c>
      <c r="H61" s="40"/>
      <c r="J61" s="36" t="s">
        <v>85</v>
      </c>
      <c r="K61" s="37">
        <v>0</v>
      </c>
    </row>
    <row r="62" spans="2:11">
      <c r="B62" s="41">
        <v>8141322</v>
      </c>
      <c r="C62" s="36">
        <v>8141359</v>
      </c>
      <c r="D62" s="32" t="s">
        <v>119</v>
      </c>
      <c r="E62" t="s">
        <v>119</v>
      </c>
      <c r="F62" s="33">
        <f t="shared" si="0"/>
        <v>38</v>
      </c>
      <c r="G62" s="34" t="s">
        <v>106</v>
      </c>
      <c r="H62" s="40"/>
      <c r="J62" s="36" t="s">
        <v>103</v>
      </c>
      <c r="K62" s="37">
        <v>0</v>
      </c>
    </row>
    <row r="63" spans="2:11">
      <c r="B63" s="41">
        <v>8172051</v>
      </c>
      <c r="C63" s="36">
        <v>8172080</v>
      </c>
      <c r="D63" s="32" t="s">
        <v>75</v>
      </c>
      <c r="E63" t="s">
        <v>75</v>
      </c>
      <c r="F63" s="33">
        <f t="shared" si="0"/>
        <v>30</v>
      </c>
      <c r="G63" s="34" t="s">
        <v>106</v>
      </c>
      <c r="H63" s="40"/>
      <c r="J63" s="36" t="s">
        <v>93</v>
      </c>
      <c r="K63" s="37">
        <v>0</v>
      </c>
    </row>
    <row r="64" spans="2:11">
      <c r="B64" s="41">
        <v>8178222</v>
      </c>
      <c r="C64" s="36">
        <v>8178253</v>
      </c>
      <c r="D64" s="32" t="s">
        <v>119</v>
      </c>
      <c r="E64" t="s">
        <v>119</v>
      </c>
      <c r="F64" s="33">
        <f t="shared" si="0"/>
        <v>32</v>
      </c>
      <c r="G64" s="34" t="s">
        <v>106</v>
      </c>
      <c r="H64" s="40"/>
      <c r="J64" s="36" t="s">
        <v>69</v>
      </c>
      <c r="K64" s="37">
        <v>0</v>
      </c>
    </row>
    <row r="65" spans="2:11">
      <c r="B65" s="41">
        <v>8226320</v>
      </c>
      <c r="C65" s="36">
        <v>8226320</v>
      </c>
      <c r="D65" s="32" t="s">
        <v>90</v>
      </c>
      <c r="E65" t="s">
        <v>90</v>
      </c>
      <c r="F65" s="33">
        <f t="shared" si="0"/>
        <v>1</v>
      </c>
      <c r="G65" s="34" t="s">
        <v>106</v>
      </c>
      <c r="H65" s="40"/>
      <c r="J65" s="36" t="s">
        <v>81</v>
      </c>
      <c r="K65" s="37">
        <v>0</v>
      </c>
    </row>
    <row r="66" spans="2:11">
      <c r="B66" s="41">
        <v>8316741</v>
      </c>
      <c r="C66" s="36">
        <v>8316780</v>
      </c>
      <c r="D66" s="32" t="s">
        <v>78</v>
      </c>
      <c r="E66" t="s">
        <v>78</v>
      </c>
      <c r="F66" s="33">
        <f t="shared" si="0"/>
        <v>40</v>
      </c>
      <c r="G66" s="34" t="s">
        <v>106</v>
      </c>
      <c r="H66" s="40"/>
      <c r="J66" s="36" t="s">
        <v>87</v>
      </c>
      <c r="K66" s="37">
        <v>0</v>
      </c>
    </row>
    <row r="67" spans="2:11">
      <c r="B67" s="41">
        <v>8389961</v>
      </c>
      <c r="C67" s="36">
        <v>8390213</v>
      </c>
      <c r="D67" s="32" t="s">
        <v>78</v>
      </c>
      <c r="E67" t="s">
        <v>78</v>
      </c>
      <c r="F67" s="33">
        <f t="shared" si="0"/>
        <v>253</v>
      </c>
      <c r="G67" s="34" t="s">
        <v>106</v>
      </c>
      <c r="H67" s="40"/>
      <c r="J67" s="36" t="s">
        <v>130</v>
      </c>
      <c r="K67" s="37">
        <v>977515</v>
      </c>
    </row>
    <row r="68" spans="2:11">
      <c r="B68" s="41">
        <v>8402521</v>
      </c>
      <c r="C68" s="36">
        <v>8402836</v>
      </c>
      <c r="D68" s="32" t="s">
        <v>78</v>
      </c>
      <c r="E68" t="s">
        <v>78</v>
      </c>
      <c r="F68" s="33">
        <f t="shared" si="0"/>
        <v>316</v>
      </c>
      <c r="G68" s="34" t="s">
        <v>106</v>
      </c>
      <c r="H68" s="40"/>
    </row>
    <row r="69" spans="2:11">
      <c r="B69" s="41">
        <v>8403002</v>
      </c>
      <c r="C69" s="36">
        <v>8403054</v>
      </c>
      <c r="D69" s="32" t="s">
        <v>119</v>
      </c>
      <c r="E69" t="s">
        <v>119</v>
      </c>
      <c r="F69" s="33">
        <f t="shared" si="0"/>
        <v>53</v>
      </c>
      <c r="G69" s="34" t="s">
        <v>106</v>
      </c>
      <c r="H69" s="40"/>
    </row>
    <row r="70" spans="2:11">
      <c r="B70" s="41">
        <v>8425440</v>
      </c>
      <c r="C70" s="36">
        <v>8425491</v>
      </c>
      <c r="D70" s="32" t="s">
        <v>119</v>
      </c>
      <c r="E70" t="s">
        <v>119</v>
      </c>
      <c r="F70" s="33">
        <f t="shared" si="0"/>
        <v>52</v>
      </c>
      <c r="G70" s="34" t="s">
        <v>106</v>
      </c>
      <c r="H70" s="40"/>
    </row>
    <row r="71" spans="2:11">
      <c r="B71" s="41">
        <v>8546351</v>
      </c>
      <c r="C71" s="36">
        <v>8546737</v>
      </c>
      <c r="D71" s="32" t="s">
        <v>78</v>
      </c>
      <c r="E71" t="s">
        <v>78</v>
      </c>
      <c r="F71" s="33">
        <f t="shared" si="0"/>
        <v>387</v>
      </c>
      <c r="G71" s="34" t="s">
        <v>106</v>
      </c>
      <c r="H71" s="40"/>
    </row>
    <row r="72" spans="2:11">
      <c r="B72" s="41">
        <v>8586042</v>
      </c>
      <c r="C72" s="36">
        <v>8586059</v>
      </c>
      <c r="D72" s="32" t="s">
        <v>119</v>
      </c>
      <c r="E72" t="s">
        <v>119</v>
      </c>
      <c r="F72" s="33">
        <f t="shared" si="0"/>
        <v>18</v>
      </c>
      <c r="G72" s="34" t="s">
        <v>106</v>
      </c>
      <c r="H72" s="40"/>
    </row>
    <row r="73" spans="2:11">
      <c r="B73" s="41">
        <v>8611041</v>
      </c>
      <c r="C73" s="36">
        <v>8611041</v>
      </c>
      <c r="D73" s="32" t="s">
        <v>75</v>
      </c>
      <c r="E73" t="s">
        <v>75</v>
      </c>
      <c r="F73" s="33">
        <f t="shared" si="0"/>
        <v>1</v>
      </c>
      <c r="G73" s="34" t="s">
        <v>106</v>
      </c>
      <c r="H73" s="40"/>
    </row>
    <row r="74" spans="2:11">
      <c r="B74" s="41">
        <v>8611043</v>
      </c>
      <c r="C74" s="36">
        <v>8611043</v>
      </c>
      <c r="D74" s="32" t="s">
        <v>75</v>
      </c>
      <c r="E74" t="s">
        <v>75</v>
      </c>
      <c r="F74" s="33">
        <f t="shared" si="0"/>
        <v>1</v>
      </c>
      <c r="G74" s="34" t="s">
        <v>106</v>
      </c>
      <c r="H74" s="40"/>
    </row>
    <row r="75" spans="2:11">
      <c r="B75" s="41">
        <v>8611050</v>
      </c>
      <c r="C75" s="36">
        <v>8611050</v>
      </c>
      <c r="D75" s="32" t="s">
        <v>75</v>
      </c>
      <c r="E75" t="s">
        <v>75</v>
      </c>
      <c r="F75" s="33">
        <f t="shared" si="0"/>
        <v>1</v>
      </c>
      <c r="G75" s="34" t="s">
        <v>106</v>
      </c>
      <c r="H75" s="40"/>
    </row>
    <row r="76" spans="2:11">
      <c r="B76" s="41">
        <v>8611063</v>
      </c>
      <c r="C76" s="36">
        <v>8611063</v>
      </c>
      <c r="D76" s="32" t="s">
        <v>75</v>
      </c>
      <c r="E76" t="s">
        <v>75</v>
      </c>
      <c r="F76" s="33">
        <f t="shared" si="0"/>
        <v>1</v>
      </c>
      <c r="G76" s="34" t="s">
        <v>106</v>
      </c>
      <c r="H76" s="40"/>
    </row>
    <row r="77" spans="2:11">
      <c r="B77" s="41">
        <v>8611066</v>
      </c>
      <c r="C77" s="36">
        <v>8611066</v>
      </c>
      <c r="D77" s="32" t="s">
        <v>75</v>
      </c>
      <c r="E77" t="s">
        <v>75</v>
      </c>
      <c r="F77" s="33">
        <f t="shared" si="0"/>
        <v>1</v>
      </c>
      <c r="G77" s="34" t="s">
        <v>106</v>
      </c>
      <c r="H77" s="40"/>
    </row>
    <row r="78" spans="2:11">
      <c r="B78" s="41">
        <v>8611069</v>
      </c>
      <c r="C78" s="36">
        <v>8611080</v>
      </c>
      <c r="D78" s="32" t="s">
        <v>75</v>
      </c>
      <c r="E78" t="s">
        <v>75</v>
      </c>
      <c r="F78" s="33">
        <f t="shared" si="0"/>
        <v>12</v>
      </c>
      <c r="G78" s="34" t="s">
        <v>106</v>
      </c>
      <c r="H78" s="40"/>
    </row>
    <row r="79" spans="2:11">
      <c r="B79" s="41">
        <v>8611101</v>
      </c>
      <c r="C79" s="36">
        <v>8611123</v>
      </c>
      <c r="D79" s="32" t="s">
        <v>75</v>
      </c>
      <c r="E79" t="s">
        <v>75</v>
      </c>
      <c r="F79" s="33">
        <f t="shared" si="0"/>
        <v>23</v>
      </c>
      <c r="G79" s="34" t="s">
        <v>106</v>
      </c>
      <c r="H79" s="40"/>
    </row>
    <row r="80" spans="2:11">
      <c r="B80" s="41">
        <v>8611141</v>
      </c>
      <c r="C80" s="36">
        <v>8611157</v>
      </c>
      <c r="D80" s="32" t="s">
        <v>75</v>
      </c>
      <c r="E80" t="s">
        <v>75</v>
      </c>
      <c r="F80" s="33">
        <f t="shared" si="0"/>
        <v>17</v>
      </c>
      <c r="G80" s="34" t="s">
        <v>106</v>
      </c>
      <c r="H80" s="40"/>
    </row>
    <row r="81" spans="2:8">
      <c r="B81" s="41">
        <v>8611161</v>
      </c>
      <c r="C81" s="36">
        <v>8611161</v>
      </c>
      <c r="D81" s="32" t="s">
        <v>75</v>
      </c>
      <c r="E81" t="s">
        <v>75</v>
      </c>
      <c r="F81" s="33">
        <f t="shared" si="0"/>
        <v>1</v>
      </c>
      <c r="G81" s="34" t="s">
        <v>106</v>
      </c>
      <c r="H81" s="40"/>
    </row>
    <row r="82" spans="2:8">
      <c r="B82" s="41">
        <v>8611182</v>
      </c>
      <c r="C82" s="36">
        <v>8611183</v>
      </c>
      <c r="D82" s="32" t="s">
        <v>75</v>
      </c>
      <c r="E82" t="s">
        <v>75</v>
      </c>
      <c r="F82" s="33">
        <f t="shared" si="0"/>
        <v>2</v>
      </c>
      <c r="G82" s="34" t="s">
        <v>106</v>
      </c>
      <c r="H82" s="40"/>
    </row>
    <row r="83" spans="2:8">
      <c r="B83" s="41">
        <v>8611309</v>
      </c>
      <c r="C83" s="36">
        <v>8611310</v>
      </c>
      <c r="D83" s="32" t="s">
        <v>75</v>
      </c>
      <c r="E83" t="s">
        <v>75</v>
      </c>
      <c r="F83" s="33">
        <f t="shared" si="0"/>
        <v>2</v>
      </c>
      <c r="G83" s="34" t="s">
        <v>106</v>
      </c>
      <c r="H83" s="40"/>
    </row>
    <row r="84" spans="2:8">
      <c r="B84" s="41">
        <v>8611312</v>
      </c>
      <c r="C84" s="36">
        <v>8611312</v>
      </c>
      <c r="D84" s="32" t="s">
        <v>75</v>
      </c>
      <c r="E84" t="s">
        <v>75</v>
      </c>
      <c r="F84" s="33">
        <f t="shared" si="0"/>
        <v>1</v>
      </c>
      <c r="G84" s="34" t="s">
        <v>106</v>
      </c>
      <c r="H84" s="40"/>
    </row>
    <row r="85" spans="2:8">
      <c r="B85" s="41">
        <v>8611404</v>
      </c>
      <c r="C85" s="36">
        <v>8611404</v>
      </c>
      <c r="D85" s="32" t="s">
        <v>75</v>
      </c>
      <c r="E85" t="s">
        <v>75</v>
      </c>
      <c r="F85" s="33">
        <f t="shared" si="0"/>
        <v>1</v>
      </c>
      <c r="G85" s="34" t="s">
        <v>106</v>
      </c>
      <c r="H85" s="40"/>
    </row>
    <row r="86" spans="2:8">
      <c r="B86" s="41">
        <v>8611410</v>
      </c>
      <c r="C86" s="36">
        <v>8611410</v>
      </c>
      <c r="D86" s="32" t="s">
        <v>75</v>
      </c>
      <c r="E86" t="s">
        <v>75</v>
      </c>
      <c r="F86" s="33">
        <f t="shared" si="0"/>
        <v>1</v>
      </c>
      <c r="G86" s="34" t="s">
        <v>106</v>
      </c>
      <c r="H86" s="40"/>
    </row>
    <row r="87" spans="2:8">
      <c r="B87" s="41">
        <v>8611412</v>
      </c>
      <c r="C87" s="36">
        <v>8611412</v>
      </c>
      <c r="D87" s="32" t="s">
        <v>75</v>
      </c>
      <c r="E87" t="s">
        <v>75</v>
      </c>
      <c r="F87" s="33">
        <f t="shared" si="0"/>
        <v>1</v>
      </c>
      <c r="G87" s="34" t="s">
        <v>106</v>
      </c>
      <c r="H87" s="40"/>
    </row>
    <row r="88" spans="2:8">
      <c r="B88" s="41">
        <v>8611414</v>
      </c>
      <c r="C88" s="36">
        <v>8611417</v>
      </c>
      <c r="D88" s="32" t="s">
        <v>75</v>
      </c>
      <c r="E88" t="s">
        <v>75</v>
      </c>
      <c r="F88" s="33">
        <f t="shared" ref="F88:F126" si="1">+C88-B88+1</f>
        <v>4</v>
      </c>
      <c r="G88" s="34" t="s">
        <v>106</v>
      </c>
      <c r="H88" s="40"/>
    </row>
    <row r="89" spans="2:8">
      <c r="B89" s="41">
        <v>8611419</v>
      </c>
      <c r="C89" s="36">
        <v>8611420</v>
      </c>
      <c r="D89" s="32" t="s">
        <v>75</v>
      </c>
      <c r="E89" t="s">
        <v>75</v>
      </c>
      <c r="F89" s="33">
        <f t="shared" si="1"/>
        <v>2</v>
      </c>
      <c r="G89" s="34" t="s">
        <v>106</v>
      </c>
      <c r="H89" s="40"/>
    </row>
    <row r="90" spans="2:8">
      <c r="B90" s="41">
        <v>8611423</v>
      </c>
      <c r="C90" s="36">
        <v>8611423</v>
      </c>
      <c r="D90" s="32" t="s">
        <v>75</v>
      </c>
      <c r="E90" t="s">
        <v>75</v>
      </c>
      <c r="F90" s="33">
        <f t="shared" si="1"/>
        <v>1</v>
      </c>
      <c r="G90" s="34" t="s">
        <v>106</v>
      </c>
      <c r="H90" s="40"/>
    </row>
    <row r="91" spans="2:8">
      <c r="B91" s="41">
        <v>8611428</v>
      </c>
      <c r="C91" s="36">
        <v>8611428</v>
      </c>
      <c r="D91" s="32" t="s">
        <v>75</v>
      </c>
      <c r="E91" t="s">
        <v>75</v>
      </c>
      <c r="F91" s="33">
        <f t="shared" si="1"/>
        <v>1</v>
      </c>
      <c r="G91" s="34" t="s">
        <v>106</v>
      </c>
      <c r="H91" s="40"/>
    </row>
    <row r="92" spans="2:8">
      <c r="B92" s="41">
        <v>8611431</v>
      </c>
      <c r="C92" s="36">
        <v>8611431</v>
      </c>
      <c r="D92" s="32" t="s">
        <v>75</v>
      </c>
      <c r="E92" t="s">
        <v>75</v>
      </c>
      <c r="F92" s="33">
        <f t="shared" si="1"/>
        <v>1</v>
      </c>
      <c r="G92" s="34" t="s">
        <v>106</v>
      </c>
      <c r="H92" s="40"/>
    </row>
    <row r="93" spans="2:8">
      <c r="B93" s="41">
        <v>8611436</v>
      </c>
      <c r="C93" s="36">
        <v>8611437</v>
      </c>
      <c r="D93" s="32" t="s">
        <v>75</v>
      </c>
      <c r="E93" t="s">
        <v>75</v>
      </c>
      <c r="F93" s="33">
        <f t="shared" si="1"/>
        <v>2</v>
      </c>
      <c r="G93" s="34" t="s">
        <v>106</v>
      </c>
      <c r="H93" s="40"/>
    </row>
    <row r="94" spans="2:8">
      <c r="B94" s="41">
        <v>8611642</v>
      </c>
      <c r="C94" s="36">
        <v>8611642</v>
      </c>
      <c r="D94" s="32" t="s">
        <v>75</v>
      </c>
      <c r="E94" t="s">
        <v>75</v>
      </c>
      <c r="F94" s="33">
        <f t="shared" si="1"/>
        <v>1</v>
      </c>
      <c r="G94" s="34" t="s">
        <v>106</v>
      </c>
      <c r="H94" s="40"/>
    </row>
    <row r="95" spans="2:8">
      <c r="B95" s="41">
        <v>8611661</v>
      </c>
      <c r="C95" s="36">
        <v>8611661</v>
      </c>
      <c r="D95" s="32" t="s">
        <v>75</v>
      </c>
      <c r="E95" t="s">
        <v>75</v>
      </c>
      <c r="F95" s="33">
        <f t="shared" si="1"/>
        <v>1</v>
      </c>
      <c r="G95" s="34" t="s">
        <v>106</v>
      </c>
      <c r="H95" s="40"/>
    </row>
    <row r="96" spans="2:8">
      <c r="B96" s="41">
        <v>8611979</v>
      </c>
      <c r="C96" s="36">
        <v>8611980</v>
      </c>
      <c r="D96" s="32" t="s">
        <v>75</v>
      </c>
      <c r="E96" t="s">
        <v>75</v>
      </c>
      <c r="F96" s="33">
        <f t="shared" si="1"/>
        <v>2</v>
      </c>
      <c r="G96" s="34" t="s">
        <v>106</v>
      </c>
      <c r="H96" s="40"/>
    </row>
    <row r="97" spans="2:8">
      <c r="B97" s="41">
        <v>8611989</v>
      </c>
      <c r="C97" s="36">
        <v>8611989</v>
      </c>
      <c r="D97" s="32" t="s">
        <v>75</v>
      </c>
      <c r="E97" t="s">
        <v>75</v>
      </c>
      <c r="F97" s="33">
        <f t="shared" si="1"/>
        <v>1</v>
      </c>
      <c r="G97" s="34" t="s">
        <v>106</v>
      </c>
      <c r="H97" s="40"/>
    </row>
    <row r="98" spans="2:8">
      <c r="B98" s="41">
        <v>8611990</v>
      </c>
      <c r="C98" s="36">
        <v>8611990</v>
      </c>
      <c r="D98" s="32" t="s">
        <v>75</v>
      </c>
      <c r="E98" t="s">
        <v>75</v>
      </c>
      <c r="F98" s="33">
        <f t="shared" si="1"/>
        <v>1</v>
      </c>
      <c r="G98" s="34" t="s">
        <v>106</v>
      </c>
      <c r="H98" s="40"/>
    </row>
    <row r="99" spans="2:8">
      <c r="B99" s="41">
        <v>8612068</v>
      </c>
      <c r="C99" s="36">
        <v>8612070</v>
      </c>
      <c r="D99" s="32" t="s">
        <v>75</v>
      </c>
      <c r="E99" t="s">
        <v>190</v>
      </c>
      <c r="F99" s="33">
        <f t="shared" si="1"/>
        <v>3</v>
      </c>
      <c r="G99" s="34" t="s">
        <v>106</v>
      </c>
      <c r="H99" s="40"/>
    </row>
    <row r="100" spans="2:8">
      <c r="B100" s="41">
        <v>8645033</v>
      </c>
      <c r="C100" s="36">
        <v>8645046</v>
      </c>
      <c r="D100" s="32" t="s">
        <v>119</v>
      </c>
      <c r="E100" t="s">
        <v>119</v>
      </c>
      <c r="F100" s="33">
        <f t="shared" si="1"/>
        <v>14</v>
      </c>
      <c r="G100" s="34" t="s">
        <v>106</v>
      </c>
      <c r="H100" s="40"/>
    </row>
    <row r="101" spans="2:8">
      <c r="B101" s="41">
        <v>8739594</v>
      </c>
      <c r="C101" s="36">
        <v>8740261</v>
      </c>
      <c r="D101" s="32" t="s">
        <v>78</v>
      </c>
      <c r="E101" t="s">
        <v>78</v>
      </c>
      <c r="F101" s="33">
        <f t="shared" si="1"/>
        <v>668</v>
      </c>
      <c r="G101" s="34" t="s">
        <v>106</v>
      </c>
      <c r="H101" s="40"/>
    </row>
    <row r="102" spans="2:8">
      <c r="B102" s="41">
        <v>8752811</v>
      </c>
      <c r="C102" s="36">
        <v>8752842</v>
      </c>
      <c r="D102" s="32" t="s">
        <v>119</v>
      </c>
      <c r="E102" t="s">
        <v>119</v>
      </c>
      <c r="F102" s="33">
        <f t="shared" si="1"/>
        <v>32</v>
      </c>
      <c r="G102" s="34" t="s">
        <v>106</v>
      </c>
      <c r="H102" s="40"/>
    </row>
    <row r="103" spans="2:8">
      <c r="B103" s="41">
        <v>8773261</v>
      </c>
      <c r="C103" s="36">
        <v>8773329</v>
      </c>
      <c r="D103" s="32" t="s">
        <v>121</v>
      </c>
      <c r="E103" t="s">
        <v>121</v>
      </c>
      <c r="F103" s="33">
        <f t="shared" si="1"/>
        <v>69</v>
      </c>
      <c r="G103" s="34" t="s">
        <v>106</v>
      </c>
      <c r="H103" s="40"/>
    </row>
    <row r="104" spans="2:8">
      <c r="B104" s="41">
        <v>8780012</v>
      </c>
      <c r="C104" s="36">
        <v>8780365</v>
      </c>
      <c r="D104" s="32" t="s">
        <v>78</v>
      </c>
      <c r="E104" t="s">
        <v>78</v>
      </c>
      <c r="F104" s="33">
        <f t="shared" si="1"/>
        <v>354</v>
      </c>
      <c r="G104" s="34" t="s">
        <v>106</v>
      </c>
      <c r="H104" s="40"/>
    </row>
    <row r="105" spans="2:8">
      <c r="B105" s="41">
        <v>8808540</v>
      </c>
      <c r="C105" s="36">
        <v>8808850</v>
      </c>
      <c r="D105" s="32" t="s">
        <v>78</v>
      </c>
      <c r="E105" t="s">
        <v>78</v>
      </c>
      <c r="F105" s="33">
        <f t="shared" si="1"/>
        <v>311</v>
      </c>
      <c r="G105" s="34" t="s">
        <v>106</v>
      </c>
      <c r="H105" s="40"/>
    </row>
    <row r="106" spans="2:8">
      <c r="B106" s="41">
        <v>8817115</v>
      </c>
      <c r="C106" s="36">
        <v>8817244</v>
      </c>
      <c r="D106" s="32" t="s">
        <v>113</v>
      </c>
      <c r="E106" t="s">
        <v>113</v>
      </c>
      <c r="F106" s="33">
        <f t="shared" si="1"/>
        <v>130</v>
      </c>
      <c r="G106" s="34" t="s">
        <v>106</v>
      </c>
      <c r="H106" s="40" t="s">
        <v>131</v>
      </c>
    </row>
    <row r="107" spans="2:8">
      <c r="B107" s="41">
        <v>8817556</v>
      </c>
      <c r="C107" s="36">
        <v>8817580</v>
      </c>
      <c r="D107" s="32" t="s">
        <v>119</v>
      </c>
      <c r="E107" t="s">
        <v>119</v>
      </c>
      <c r="F107" s="33">
        <f t="shared" si="1"/>
        <v>25</v>
      </c>
      <c r="G107" s="34" t="s">
        <v>106</v>
      </c>
      <c r="H107" s="40"/>
    </row>
    <row r="108" spans="2:8">
      <c r="B108" s="41">
        <v>8829006</v>
      </c>
      <c r="C108" s="36">
        <v>8829080</v>
      </c>
      <c r="D108" s="32" t="s">
        <v>82</v>
      </c>
      <c r="E108" t="s">
        <v>82</v>
      </c>
      <c r="F108" s="33">
        <f t="shared" si="1"/>
        <v>75</v>
      </c>
      <c r="G108" s="34" t="s">
        <v>106</v>
      </c>
      <c r="H108" s="40"/>
    </row>
    <row r="109" spans="2:8">
      <c r="B109" s="41">
        <v>8859020</v>
      </c>
      <c r="C109" s="36">
        <v>8859307</v>
      </c>
      <c r="D109" s="32" t="s">
        <v>78</v>
      </c>
      <c r="E109" t="s">
        <v>78</v>
      </c>
      <c r="F109" s="33">
        <f t="shared" si="1"/>
        <v>288</v>
      </c>
      <c r="G109" s="34" t="s">
        <v>106</v>
      </c>
      <c r="H109" s="40"/>
    </row>
    <row r="110" spans="2:8">
      <c r="B110" s="41">
        <v>8859643</v>
      </c>
      <c r="C110" s="36">
        <v>8859665</v>
      </c>
      <c r="D110" s="32" t="s">
        <v>119</v>
      </c>
      <c r="E110" t="s">
        <v>119</v>
      </c>
      <c r="F110" s="33">
        <f t="shared" si="1"/>
        <v>23</v>
      </c>
      <c r="G110" s="34" t="s">
        <v>106</v>
      </c>
      <c r="H110" s="40"/>
    </row>
    <row r="111" spans="2:8">
      <c r="B111" s="41">
        <v>8884420</v>
      </c>
      <c r="C111" s="36">
        <v>8884520</v>
      </c>
      <c r="D111" s="32" t="s">
        <v>113</v>
      </c>
      <c r="E111" t="s">
        <v>113</v>
      </c>
      <c r="F111" s="33">
        <f t="shared" si="1"/>
        <v>101</v>
      </c>
      <c r="G111" s="34" t="s">
        <v>106</v>
      </c>
      <c r="H111" s="40"/>
    </row>
    <row r="112" spans="2:8">
      <c r="B112" s="41">
        <v>8903481</v>
      </c>
      <c r="C112" s="36">
        <v>8903576</v>
      </c>
      <c r="D112" s="32" t="s">
        <v>121</v>
      </c>
      <c r="E112" t="s">
        <v>121</v>
      </c>
      <c r="F112" s="33">
        <f t="shared" si="1"/>
        <v>96</v>
      </c>
      <c r="G112" s="34" t="s">
        <v>106</v>
      </c>
      <c r="H112" s="40"/>
    </row>
    <row r="113" spans="2:8">
      <c r="B113" s="41">
        <v>8916144</v>
      </c>
      <c r="C113" s="36">
        <v>8916192</v>
      </c>
      <c r="D113" s="32" t="s">
        <v>84</v>
      </c>
      <c r="E113" t="s">
        <v>84</v>
      </c>
      <c r="F113" s="33">
        <f t="shared" si="1"/>
        <v>49</v>
      </c>
      <c r="G113" s="34" t="s">
        <v>106</v>
      </c>
      <c r="H113" s="40" t="s">
        <v>108</v>
      </c>
    </row>
    <row r="114" spans="2:8">
      <c r="B114" s="41">
        <v>8941544</v>
      </c>
      <c r="C114" s="36">
        <v>8941562</v>
      </c>
      <c r="D114" s="32" t="s">
        <v>119</v>
      </c>
      <c r="E114" t="s">
        <v>119</v>
      </c>
      <c r="F114" s="33">
        <f t="shared" si="1"/>
        <v>19</v>
      </c>
      <c r="G114" s="34" t="s">
        <v>106</v>
      </c>
      <c r="H114" s="40"/>
    </row>
    <row r="115" spans="2:8">
      <c r="B115" s="41">
        <v>8955544</v>
      </c>
      <c r="C115" s="36">
        <v>8955569</v>
      </c>
      <c r="D115" s="32" t="s">
        <v>117</v>
      </c>
      <c r="E115" t="s">
        <v>117</v>
      </c>
      <c r="F115" s="33">
        <f t="shared" si="1"/>
        <v>26</v>
      </c>
      <c r="G115" s="34" t="s">
        <v>106</v>
      </c>
      <c r="H115" s="40"/>
    </row>
    <row r="116" spans="2:8">
      <c r="B116" s="41">
        <v>8955570</v>
      </c>
      <c r="C116" s="36">
        <v>8955699</v>
      </c>
      <c r="D116" s="32" t="s">
        <v>113</v>
      </c>
      <c r="E116" t="s">
        <v>113</v>
      </c>
      <c r="F116" s="33">
        <f t="shared" si="1"/>
        <v>130</v>
      </c>
      <c r="G116" s="34" t="s">
        <v>106</v>
      </c>
      <c r="H116" s="40"/>
    </row>
    <row r="117" spans="2:8">
      <c r="B117" s="41">
        <v>8957041</v>
      </c>
      <c r="C117" s="36">
        <v>8957168</v>
      </c>
      <c r="D117" s="32" t="s">
        <v>113</v>
      </c>
      <c r="E117" t="s">
        <v>113</v>
      </c>
      <c r="F117" s="33">
        <f t="shared" si="1"/>
        <v>128</v>
      </c>
      <c r="G117" s="34" t="s">
        <v>106</v>
      </c>
      <c r="H117" s="40"/>
    </row>
    <row r="118" spans="2:8">
      <c r="B118" s="41">
        <v>8957481</v>
      </c>
      <c r="C118" s="36">
        <v>8957520</v>
      </c>
      <c r="D118" s="32" t="s">
        <v>119</v>
      </c>
      <c r="E118" t="s">
        <v>119</v>
      </c>
      <c r="F118" s="33">
        <f t="shared" si="1"/>
        <v>40</v>
      </c>
      <c r="G118" s="34" t="s">
        <v>106</v>
      </c>
      <c r="H118" s="40"/>
    </row>
    <row r="119" spans="2:8">
      <c r="B119" s="41">
        <v>8973921</v>
      </c>
      <c r="C119" s="36">
        <v>8974391</v>
      </c>
      <c r="D119" s="32" t="s">
        <v>90</v>
      </c>
      <c r="E119" t="s">
        <v>90</v>
      </c>
      <c r="F119" s="33">
        <f t="shared" si="1"/>
        <v>471</v>
      </c>
      <c r="G119" s="34" t="s">
        <v>106</v>
      </c>
      <c r="H119" s="40"/>
    </row>
    <row r="120" spans="2:8">
      <c r="B120" s="41">
        <v>8974392</v>
      </c>
      <c r="C120" s="36">
        <v>8974974</v>
      </c>
      <c r="D120" s="32" t="s">
        <v>84</v>
      </c>
      <c r="E120" t="s">
        <v>84</v>
      </c>
      <c r="F120" s="33">
        <f t="shared" si="1"/>
        <v>583</v>
      </c>
      <c r="G120" s="34" t="s">
        <v>106</v>
      </c>
      <c r="H120" s="40"/>
    </row>
    <row r="121" spans="2:8">
      <c r="B121" s="41">
        <v>8975251</v>
      </c>
      <c r="C121" s="36">
        <v>8975380</v>
      </c>
      <c r="D121" s="32" t="s">
        <v>104</v>
      </c>
      <c r="E121" t="s">
        <v>104</v>
      </c>
      <c r="F121" s="33">
        <f t="shared" si="1"/>
        <v>130</v>
      </c>
      <c r="G121" s="34" t="s">
        <v>106</v>
      </c>
      <c r="H121" s="40" t="s">
        <v>133</v>
      </c>
    </row>
    <row r="122" spans="2:8">
      <c r="B122" s="41">
        <v>8983772</v>
      </c>
      <c r="C122" s="36">
        <v>8984358</v>
      </c>
      <c r="D122" s="32" t="s">
        <v>102</v>
      </c>
      <c r="E122" t="s">
        <v>102</v>
      </c>
      <c r="F122" s="33">
        <f t="shared" si="1"/>
        <v>587</v>
      </c>
      <c r="G122" s="34" t="s">
        <v>106</v>
      </c>
      <c r="H122" s="40" t="s">
        <v>132</v>
      </c>
    </row>
    <row r="123" spans="2:8">
      <c r="B123" s="52">
        <v>8995905</v>
      </c>
      <c r="C123" s="53">
        <v>8995905</v>
      </c>
      <c r="D123" s="32" t="s">
        <v>83</v>
      </c>
      <c r="E123" t="s">
        <v>83</v>
      </c>
      <c r="F123" s="39">
        <f t="shared" si="1"/>
        <v>1</v>
      </c>
      <c r="G123" s="34" t="s">
        <v>106</v>
      </c>
      <c r="H123" s="40"/>
    </row>
    <row r="124" spans="2:8">
      <c r="B124" s="41">
        <v>9003041</v>
      </c>
      <c r="C124" s="36">
        <v>9004269</v>
      </c>
      <c r="D124" s="32" t="s">
        <v>82</v>
      </c>
      <c r="E124" t="s">
        <v>82</v>
      </c>
      <c r="F124" s="39">
        <f t="shared" si="1"/>
        <v>1229</v>
      </c>
      <c r="G124" s="34" t="s">
        <v>106</v>
      </c>
      <c r="H124" s="40" t="s">
        <v>160</v>
      </c>
    </row>
    <row r="125" spans="2:8">
      <c r="B125" s="41">
        <v>9015386</v>
      </c>
      <c r="C125" s="36">
        <v>9016050</v>
      </c>
      <c r="D125" s="32" t="s">
        <v>90</v>
      </c>
      <c r="E125" t="s">
        <v>90</v>
      </c>
      <c r="F125" s="33">
        <f t="shared" si="1"/>
        <v>665</v>
      </c>
      <c r="G125" s="34" t="s">
        <v>106</v>
      </c>
      <c r="H125" s="40" t="s">
        <v>161</v>
      </c>
    </row>
    <row r="126" spans="2:8">
      <c r="B126" s="41">
        <v>9016495</v>
      </c>
      <c r="C126" s="36">
        <v>9016899</v>
      </c>
      <c r="D126" s="32" t="s">
        <v>84</v>
      </c>
      <c r="E126" t="s">
        <v>84</v>
      </c>
      <c r="F126" s="33">
        <f t="shared" si="1"/>
        <v>405</v>
      </c>
      <c r="G126" s="34" t="s">
        <v>106</v>
      </c>
      <c r="H126" s="40"/>
    </row>
    <row r="127" spans="2:8">
      <c r="B127" s="41">
        <v>9022245</v>
      </c>
      <c r="C127" s="36">
        <v>9022260</v>
      </c>
      <c r="D127" s="32" t="s">
        <v>128</v>
      </c>
      <c r="E127" t="s">
        <v>128</v>
      </c>
      <c r="F127" s="33">
        <v>11</v>
      </c>
      <c r="G127" s="34" t="s">
        <v>106</v>
      </c>
      <c r="H127" s="40"/>
    </row>
    <row r="128" spans="2:8">
      <c r="B128" s="41">
        <v>9035321</v>
      </c>
      <c r="C128" s="36">
        <v>9035626</v>
      </c>
      <c r="D128" s="32" t="s">
        <v>104</v>
      </c>
      <c r="E128" t="s">
        <v>104</v>
      </c>
      <c r="F128" s="33">
        <f t="shared" ref="F128:F191" si="2">+C128-B128+1</f>
        <v>306</v>
      </c>
      <c r="G128" s="34" t="s">
        <v>106</v>
      </c>
      <c r="H128" s="40"/>
    </row>
    <row r="129" spans="2:9">
      <c r="B129" s="41">
        <v>9052241</v>
      </c>
      <c r="C129" s="36">
        <v>9053551</v>
      </c>
      <c r="D129" s="32" t="s">
        <v>75</v>
      </c>
      <c r="E129" t="s">
        <v>190</v>
      </c>
      <c r="F129" s="33">
        <f t="shared" si="2"/>
        <v>1311</v>
      </c>
      <c r="G129" s="34" t="s">
        <v>106</v>
      </c>
      <c r="H129" s="40"/>
    </row>
    <row r="130" spans="2:9">
      <c r="B130" s="41">
        <v>9053780</v>
      </c>
      <c r="C130" s="36">
        <v>9053780</v>
      </c>
      <c r="D130" s="32" t="s">
        <v>109</v>
      </c>
      <c r="E130" s="42" t="s">
        <v>109</v>
      </c>
      <c r="F130" s="33">
        <f t="shared" si="2"/>
        <v>1</v>
      </c>
      <c r="G130" s="34" t="s">
        <v>106</v>
      </c>
      <c r="H130" s="40"/>
    </row>
    <row r="131" spans="2:9">
      <c r="B131" s="41">
        <v>9053790</v>
      </c>
      <c r="C131" s="36">
        <v>9053790</v>
      </c>
      <c r="D131" s="32"/>
      <c r="E131" s="42" t="s">
        <v>109</v>
      </c>
      <c r="F131" s="33">
        <f t="shared" si="2"/>
        <v>1</v>
      </c>
      <c r="G131" s="34" t="s">
        <v>106</v>
      </c>
      <c r="H131" s="40"/>
    </row>
    <row r="132" spans="2:9">
      <c r="B132" s="41">
        <v>9053800</v>
      </c>
      <c r="C132" s="36">
        <v>9053800</v>
      </c>
      <c r="D132" s="32"/>
      <c r="E132" s="42" t="s">
        <v>109</v>
      </c>
      <c r="F132" s="33">
        <f t="shared" si="2"/>
        <v>1</v>
      </c>
      <c r="G132" s="34" t="s">
        <v>106</v>
      </c>
      <c r="H132" s="40"/>
    </row>
    <row r="133" spans="2:9">
      <c r="B133" s="41">
        <v>9053830</v>
      </c>
      <c r="C133" s="36">
        <v>9053830</v>
      </c>
      <c r="D133" s="32"/>
      <c r="E133" s="42" t="s">
        <v>109</v>
      </c>
      <c r="F133" s="33">
        <f t="shared" si="2"/>
        <v>1</v>
      </c>
      <c r="G133" s="34" t="s">
        <v>106</v>
      </c>
      <c r="H133" s="40"/>
    </row>
    <row r="134" spans="2:9">
      <c r="B134" s="41">
        <v>9053840</v>
      </c>
      <c r="C134" s="36">
        <v>9053840</v>
      </c>
      <c r="D134" s="32"/>
      <c r="E134" s="42" t="s">
        <v>109</v>
      </c>
      <c r="F134" s="33">
        <f t="shared" si="2"/>
        <v>1</v>
      </c>
      <c r="G134" s="34" t="s">
        <v>106</v>
      </c>
      <c r="H134" s="40"/>
    </row>
    <row r="135" spans="2:9">
      <c r="B135" s="41">
        <v>9053850</v>
      </c>
      <c r="C135" s="36">
        <v>9053850</v>
      </c>
      <c r="D135" s="32"/>
      <c r="E135" s="42" t="s">
        <v>109</v>
      </c>
      <c r="F135" s="33">
        <f t="shared" si="2"/>
        <v>1</v>
      </c>
      <c r="G135" s="34" t="s">
        <v>106</v>
      </c>
      <c r="H135" s="40"/>
    </row>
    <row r="136" spans="2:9">
      <c r="B136" s="41">
        <v>9053930</v>
      </c>
      <c r="C136" s="36">
        <v>9053930</v>
      </c>
      <c r="D136" s="32" t="s">
        <v>109</v>
      </c>
      <c r="E136" s="42" t="s">
        <v>109</v>
      </c>
      <c r="F136" s="33">
        <f t="shared" si="2"/>
        <v>1</v>
      </c>
      <c r="G136" s="34" t="s">
        <v>106</v>
      </c>
      <c r="H136" s="40"/>
    </row>
    <row r="137" spans="2:9">
      <c r="B137" s="41">
        <v>9054558</v>
      </c>
      <c r="C137" s="36">
        <v>9054862</v>
      </c>
      <c r="D137" s="32" t="s">
        <v>78</v>
      </c>
      <c r="E137" t="s">
        <v>78</v>
      </c>
      <c r="F137" s="33">
        <f t="shared" si="2"/>
        <v>305</v>
      </c>
      <c r="G137" s="34" t="s">
        <v>106</v>
      </c>
      <c r="H137" s="40"/>
    </row>
    <row r="138" spans="2:9">
      <c r="B138" s="41">
        <v>9055860</v>
      </c>
      <c r="C138" s="36">
        <v>9055863</v>
      </c>
      <c r="D138" s="42" t="s">
        <v>94</v>
      </c>
      <c r="F138" s="33">
        <f t="shared" si="2"/>
        <v>4</v>
      </c>
      <c r="G138" s="34" t="s">
        <v>106</v>
      </c>
      <c r="H138" s="40"/>
    </row>
    <row r="139" spans="2:9">
      <c r="B139" s="41">
        <v>9060753</v>
      </c>
      <c r="C139" s="36">
        <v>9061308</v>
      </c>
      <c r="D139" s="32" t="s">
        <v>90</v>
      </c>
      <c r="E139" t="s">
        <v>90</v>
      </c>
      <c r="F139" s="39">
        <f t="shared" si="2"/>
        <v>556</v>
      </c>
      <c r="G139" s="34" t="s">
        <v>106</v>
      </c>
      <c r="H139" s="40" t="s">
        <v>162</v>
      </c>
    </row>
    <row r="140" spans="2:9">
      <c r="B140" s="41">
        <v>9071281</v>
      </c>
      <c r="C140" s="36">
        <v>9071676</v>
      </c>
      <c r="D140" s="32" t="s">
        <v>102</v>
      </c>
      <c r="E140" t="s">
        <v>102</v>
      </c>
      <c r="F140" s="33">
        <f t="shared" si="2"/>
        <v>396</v>
      </c>
      <c r="G140" s="34" t="s">
        <v>106</v>
      </c>
      <c r="H140" s="40" t="s">
        <v>163</v>
      </c>
    </row>
    <row r="141" spans="2:9">
      <c r="B141" s="41">
        <v>9071817</v>
      </c>
      <c r="C141" s="36">
        <v>9071817</v>
      </c>
      <c r="D141" s="32" t="s">
        <v>123</v>
      </c>
      <c r="E141" t="s">
        <v>123</v>
      </c>
      <c r="F141" s="39">
        <f t="shared" si="2"/>
        <v>1</v>
      </c>
      <c r="G141" s="34" t="s">
        <v>106</v>
      </c>
      <c r="H141" s="40" t="s">
        <v>135</v>
      </c>
    </row>
    <row r="142" spans="2:9">
      <c r="B142" s="41">
        <v>9086081</v>
      </c>
      <c r="C142" s="36">
        <v>9086664</v>
      </c>
      <c r="D142" s="32" t="s">
        <v>102</v>
      </c>
      <c r="E142" t="s">
        <v>102</v>
      </c>
      <c r="F142" s="39">
        <f t="shared" si="2"/>
        <v>584</v>
      </c>
      <c r="G142" s="34" t="s">
        <v>106</v>
      </c>
      <c r="H142" s="40" t="s">
        <v>180</v>
      </c>
    </row>
    <row r="143" spans="2:9">
      <c r="B143" s="41">
        <v>9086665</v>
      </c>
      <c r="C143" s="36">
        <v>9087047</v>
      </c>
      <c r="D143" s="32" t="s">
        <v>84</v>
      </c>
      <c r="E143" t="s">
        <v>84</v>
      </c>
      <c r="F143" s="39">
        <f t="shared" si="2"/>
        <v>383</v>
      </c>
      <c r="G143" s="34" t="s">
        <v>106</v>
      </c>
      <c r="H143" s="40" t="s">
        <v>164</v>
      </c>
      <c r="I143" s="40"/>
    </row>
    <row r="144" spans="2:9">
      <c r="B144" s="41">
        <v>9087048</v>
      </c>
      <c r="C144" s="36">
        <v>9087185</v>
      </c>
      <c r="D144" s="32" t="s">
        <v>113</v>
      </c>
      <c r="E144" t="s">
        <v>113</v>
      </c>
      <c r="F144" s="33">
        <f t="shared" si="2"/>
        <v>138</v>
      </c>
      <c r="G144" s="34" t="s">
        <v>106</v>
      </c>
      <c r="H144" s="40"/>
    </row>
    <row r="145" spans="2:8">
      <c r="B145" s="41">
        <v>9087291</v>
      </c>
      <c r="C145" s="36">
        <v>9087293</v>
      </c>
      <c r="D145" s="32" t="s">
        <v>124</v>
      </c>
      <c r="E145" s="42" t="s">
        <v>124</v>
      </c>
      <c r="F145" s="39">
        <f t="shared" si="2"/>
        <v>3</v>
      </c>
      <c r="G145" s="34" t="s">
        <v>106</v>
      </c>
      <c r="H145" s="40"/>
    </row>
    <row r="146" spans="2:8">
      <c r="B146" s="41">
        <v>9087337</v>
      </c>
      <c r="C146" s="36">
        <v>9087396</v>
      </c>
      <c r="D146" s="32" t="s">
        <v>123</v>
      </c>
      <c r="E146" t="s">
        <v>123</v>
      </c>
      <c r="F146" s="39">
        <f t="shared" si="2"/>
        <v>60</v>
      </c>
      <c r="G146" s="34" t="s">
        <v>106</v>
      </c>
      <c r="H146" s="40"/>
    </row>
    <row r="147" spans="2:8">
      <c r="B147" s="41">
        <v>9097591</v>
      </c>
      <c r="C147" s="36">
        <v>9098077</v>
      </c>
      <c r="D147" s="32" t="s">
        <v>109</v>
      </c>
      <c r="E147" s="42" t="s">
        <v>109</v>
      </c>
      <c r="F147" s="39">
        <f t="shared" si="2"/>
        <v>487</v>
      </c>
      <c r="G147" s="34" t="s">
        <v>106</v>
      </c>
      <c r="H147" s="40"/>
    </row>
    <row r="148" spans="2:8">
      <c r="B148" s="41">
        <v>9104619</v>
      </c>
      <c r="C148" s="36">
        <v>9104868</v>
      </c>
      <c r="D148" s="32" t="s">
        <v>104</v>
      </c>
      <c r="E148" t="s">
        <v>104</v>
      </c>
      <c r="F148" s="33">
        <f t="shared" si="2"/>
        <v>250</v>
      </c>
      <c r="G148" s="34" t="s">
        <v>106</v>
      </c>
      <c r="H148" s="40"/>
    </row>
    <row r="149" spans="2:8">
      <c r="B149" s="41">
        <v>9105065</v>
      </c>
      <c r="C149" s="36">
        <v>9105083</v>
      </c>
      <c r="D149" s="32" t="s">
        <v>129</v>
      </c>
      <c r="E149" t="s">
        <v>129</v>
      </c>
      <c r="F149" s="39">
        <f t="shared" si="2"/>
        <v>19</v>
      </c>
      <c r="G149" s="34" t="s">
        <v>106</v>
      </c>
      <c r="H149" s="40"/>
    </row>
    <row r="150" spans="2:8">
      <c r="B150" s="41">
        <v>9110481</v>
      </c>
      <c r="C150" s="36">
        <v>9110500</v>
      </c>
      <c r="D150" s="32" t="s">
        <v>125</v>
      </c>
      <c r="E150" t="s">
        <v>125</v>
      </c>
      <c r="F150" s="39">
        <f t="shared" si="2"/>
        <v>20</v>
      </c>
      <c r="G150" s="34" t="s">
        <v>106</v>
      </c>
      <c r="H150" s="40"/>
    </row>
    <row r="151" spans="2:8">
      <c r="B151" s="41">
        <v>9110502</v>
      </c>
      <c r="C151" s="36">
        <v>9110538</v>
      </c>
      <c r="D151" s="32" t="s">
        <v>125</v>
      </c>
      <c r="E151" t="s">
        <v>125</v>
      </c>
      <c r="F151" s="39">
        <f t="shared" si="2"/>
        <v>37</v>
      </c>
      <c r="G151" s="34" t="s">
        <v>106</v>
      </c>
      <c r="H151" s="40"/>
    </row>
    <row r="152" spans="2:8">
      <c r="B152" s="41">
        <v>9110539</v>
      </c>
      <c r="C152" s="36">
        <v>9110591</v>
      </c>
      <c r="D152" s="32" t="s">
        <v>124</v>
      </c>
      <c r="E152" s="42" t="s">
        <v>124</v>
      </c>
      <c r="F152" s="39">
        <f t="shared" si="2"/>
        <v>53</v>
      </c>
      <c r="G152" s="34" t="s">
        <v>106</v>
      </c>
      <c r="H152" s="40"/>
    </row>
    <row r="153" spans="2:8">
      <c r="B153" s="41">
        <v>9116682</v>
      </c>
      <c r="C153" s="36">
        <v>9117220</v>
      </c>
      <c r="D153" s="32" t="s">
        <v>158</v>
      </c>
      <c r="E153" t="s">
        <v>158</v>
      </c>
      <c r="F153" s="39">
        <f t="shared" si="2"/>
        <v>539</v>
      </c>
      <c r="G153" s="34" t="s">
        <v>106</v>
      </c>
      <c r="H153" s="40" t="s">
        <v>134</v>
      </c>
    </row>
    <row r="154" spans="2:8">
      <c r="B154" s="41">
        <v>9118041</v>
      </c>
      <c r="C154" s="36">
        <v>9118354</v>
      </c>
      <c r="D154" s="32" t="s">
        <v>104</v>
      </c>
      <c r="E154" t="s">
        <v>104</v>
      </c>
      <c r="F154" s="39">
        <f t="shared" si="2"/>
        <v>314</v>
      </c>
      <c r="G154" s="34" t="s">
        <v>106</v>
      </c>
      <c r="H154" s="40" t="s">
        <v>165</v>
      </c>
    </row>
    <row r="155" spans="2:8">
      <c r="B155" s="41">
        <v>9119681</v>
      </c>
      <c r="C155" s="36">
        <v>9120199</v>
      </c>
      <c r="D155" s="32" t="s">
        <v>84</v>
      </c>
      <c r="E155" t="s">
        <v>84</v>
      </c>
      <c r="F155" s="39">
        <f t="shared" si="2"/>
        <v>519</v>
      </c>
      <c r="G155" s="34" t="s">
        <v>106</v>
      </c>
      <c r="H155" s="40" t="s">
        <v>179</v>
      </c>
    </row>
    <row r="156" spans="2:8">
      <c r="B156" s="41">
        <v>9120200</v>
      </c>
      <c r="C156" s="36">
        <v>9122904</v>
      </c>
      <c r="D156" s="32" t="s">
        <v>75</v>
      </c>
      <c r="E156" t="s">
        <v>190</v>
      </c>
      <c r="F156" s="39">
        <f t="shared" si="2"/>
        <v>2705</v>
      </c>
      <c r="G156" s="34" t="s">
        <v>106</v>
      </c>
      <c r="H156" s="40"/>
    </row>
    <row r="157" spans="2:8">
      <c r="B157" s="41">
        <v>9139887</v>
      </c>
      <c r="C157" s="36">
        <v>9140080</v>
      </c>
      <c r="D157" s="42" t="s">
        <v>100</v>
      </c>
      <c r="F157" s="33">
        <f t="shared" si="2"/>
        <v>194</v>
      </c>
      <c r="G157" s="34" t="s">
        <v>106</v>
      </c>
      <c r="H157" s="40" t="s">
        <v>136</v>
      </c>
    </row>
    <row r="158" spans="2:8">
      <c r="B158" s="41">
        <v>9148721</v>
      </c>
      <c r="C158" s="36">
        <v>9149922</v>
      </c>
      <c r="D158" s="32" t="s">
        <v>109</v>
      </c>
      <c r="E158" s="42" t="s">
        <v>109</v>
      </c>
      <c r="F158" s="39">
        <f t="shared" si="2"/>
        <v>1202</v>
      </c>
      <c r="G158" s="34" t="s">
        <v>106</v>
      </c>
      <c r="H158" s="40" t="s">
        <v>180</v>
      </c>
    </row>
    <row r="159" spans="2:8">
      <c r="B159" s="41">
        <v>9149923</v>
      </c>
      <c r="C159" s="36">
        <v>9150798</v>
      </c>
      <c r="E159" t="s">
        <v>90</v>
      </c>
      <c r="F159" s="39">
        <f t="shared" si="2"/>
        <v>876</v>
      </c>
      <c r="G159" s="34" t="s">
        <v>106</v>
      </c>
      <c r="H159" s="40" t="s">
        <v>180</v>
      </c>
    </row>
    <row r="160" spans="2:8">
      <c r="B160" s="41">
        <v>9150799</v>
      </c>
      <c r="C160" s="36">
        <v>9151317</v>
      </c>
      <c r="D160" s="32" t="s">
        <v>102</v>
      </c>
      <c r="E160" t="s">
        <v>102</v>
      </c>
      <c r="F160" s="39">
        <f t="shared" si="2"/>
        <v>519</v>
      </c>
      <c r="G160" s="34" t="s">
        <v>106</v>
      </c>
      <c r="H160" s="40" t="s">
        <v>180</v>
      </c>
    </row>
    <row r="161" spans="2:8">
      <c r="B161" s="41">
        <v>9151318</v>
      </c>
      <c r="C161" s="36">
        <v>9151506</v>
      </c>
      <c r="D161" s="32" t="s">
        <v>129</v>
      </c>
      <c r="E161" t="s">
        <v>129</v>
      </c>
      <c r="F161" s="39">
        <f t="shared" si="2"/>
        <v>189</v>
      </c>
      <c r="G161" s="34" t="s">
        <v>106</v>
      </c>
      <c r="H161" s="40" t="s">
        <v>166</v>
      </c>
    </row>
    <row r="162" spans="2:8">
      <c r="B162" s="41">
        <v>9151507</v>
      </c>
      <c r="C162" s="36">
        <v>9151634</v>
      </c>
      <c r="D162" s="32" t="s">
        <v>123</v>
      </c>
      <c r="E162" t="s">
        <v>123</v>
      </c>
      <c r="F162" s="39">
        <f t="shared" si="2"/>
        <v>128</v>
      </c>
      <c r="G162" s="34" t="s">
        <v>106</v>
      </c>
      <c r="H162" s="40" t="s">
        <v>181</v>
      </c>
    </row>
    <row r="163" spans="2:8">
      <c r="B163" s="41">
        <v>9151635</v>
      </c>
      <c r="C163" s="36">
        <v>9151724</v>
      </c>
      <c r="D163" s="32" t="s">
        <v>158</v>
      </c>
      <c r="E163" t="s">
        <v>158</v>
      </c>
      <c r="F163" s="39">
        <f t="shared" si="2"/>
        <v>90</v>
      </c>
      <c r="G163" s="34" t="s">
        <v>106</v>
      </c>
      <c r="H163" s="40"/>
    </row>
    <row r="164" spans="2:8">
      <c r="B164" s="41">
        <v>9160481</v>
      </c>
      <c r="C164" s="36">
        <v>9161849</v>
      </c>
      <c r="E164" t="s">
        <v>82</v>
      </c>
      <c r="F164" s="39">
        <f t="shared" si="2"/>
        <v>1369</v>
      </c>
      <c r="G164" s="34" t="s">
        <v>106</v>
      </c>
      <c r="H164" s="40" t="s">
        <v>180</v>
      </c>
    </row>
    <row r="165" spans="2:8">
      <c r="B165" s="41">
        <v>9163333</v>
      </c>
      <c r="C165" s="36">
        <v>9163680</v>
      </c>
      <c r="D165" s="42" t="s">
        <v>110</v>
      </c>
      <c r="F165" s="33">
        <f t="shared" si="2"/>
        <v>348</v>
      </c>
      <c r="G165" s="34" t="s">
        <v>106</v>
      </c>
      <c r="H165" s="40" t="s">
        <v>137</v>
      </c>
    </row>
    <row r="166" spans="2:8">
      <c r="B166" s="41">
        <v>9176204</v>
      </c>
      <c r="C166" s="36">
        <v>9176204</v>
      </c>
      <c r="D166" s="42" t="s">
        <v>94</v>
      </c>
      <c r="F166" s="33">
        <f t="shared" si="2"/>
        <v>1</v>
      </c>
      <c r="G166" s="34" t="s">
        <v>106</v>
      </c>
      <c r="H166" s="40"/>
    </row>
    <row r="167" spans="2:8">
      <c r="B167" s="41">
        <v>9176231</v>
      </c>
      <c r="C167" s="36">
        <v>9176231</v>
      </c>
      <c r="D167" s="42" t="s">
        <v>94</v>
      </c>
      <c r="F167" s="33">
        <f t="shared" si="2"/>
        <v>1</v>
      </c>
      <c r="G167" s="34" t="s">
        <v>106</v>
      </c>
      <c r="H167" s="40"/>
    </row>
    <row r="168" spans="2:8">
      <c r="B168" s="41">
        <v>9176239</v>
      </c>
      <c r="C168" s="36">
        <v>9176239</v>
      </c>
      <c r="D168" s="42" t="s">
        <v>94</v>
      </c>
      <c r="F168" s="33">
        <f t="shared" si="2"/>
        <v>1</v>
      </c>
      <c r="G168" s="34" t="s">
        <v>106</v>
      </c>
      <c r="H168" s="40"/>
    </row>
    <row r="169" spans="2:8">
      <c r="B169" s="41">
        <v>9176347</v>
      </c>
      <c r="C169" s="36">
        <v>9176347</v>
      </c>
      <c r="D169" s="42" t="s">
        <v>94</v>
      </c>
      <c r="F169" s="33">
        <f t="shared" si="2"/>
        <v>1</v>
      </c>
      <c r="G169" s="34" t="s">
        <v>106</v>
      </c>
      <c r="H169" s="40"/>
    </row>
    <row r="170" spans="2:8">
      <c r="B170" s="41">
        <v>9176422</v>
      </c>
      <c r="C170" s="36">
        <v>9176424</v>
      </c>
      <c r="D170" s="42" t="s">
        <v>94</v>
      </c>
      <c r="F170" s="33">
        <f t="shared" si="2"/>
        <v>3</v>
      </c>
      <c r="G170" s="34" t="s">
        <v>106</v>
      </c>
      <c r="H170" s="40"/>
    </row>
    <row r="171" spans="2:8">
      <c r="B171" s="41">
        <v>9176540</v>
      </c>
      <c r="C171" s="36">
        <v>9176540</v>
      </c>
      <c r="D171" s="42" t="s">
        <v>94</v>
      </c>
      <c r="F171" s="33">
        <f t="shared" si="2"/>
        <v>1</v>
      </c>
      <c r="G171" s="34" t="s">
        <v>106</v>
      </c>
      <c r="H171" s="40"/>
    </row>
    <row r="172" spans="2:8">
      <c r="B172" s="41">
        <v>9176561</v>
      </c>
      <c r="C172" s="36">
        <v>9177480</v>
      </c>
      <c r="D172" s="42" t="s">
        <v>94</v>
      </c>
      <c r="F172" s="33">
        <f t="shared" si="2"/>
        <v>920</v>
      </c>
      <c r="G172" s="34" t="s">
        <v>106</v>
      </c>
      <c r="H172" s="40"/>
    </row>
    <row r="173" spans="2:8">
      <c r="B173" s="41">
        <v>9177481</v>
      </c>
      <c r="C173" s="36">
        <v>9177795</v>
      </c>
      <c r="D173" s="32" t="s">
        <v>158</v>
      </c>
      <c r="E173" t="s">
        <v>158</v>
      </c>
      <c r="F173" s="39">
        <f t="shared" si="2"/>
        <v>315</v>
      </c>
      <c r="G173" s="34" t="s">
        <v>106</v>
      </c>
      <c r="H173" s="40"/>
    </row>
    <row r="174" spans="2:8">
      <c r="B174" s="41">
        <v>9177796</v>
      </c>
      <c r="C174" s="36">
        <v>9177829</v>
      </c>
      <c r="D174" s="32" t="s">
        <v>113</v>
      </c>
      <c r="E174" t="s">
        <v>113</v>
      </c>
      <c r="F174" s="39">
        <f t="shared" si="2"/>
        <v>34</v>
      </c>
      <c r="G174" s="34" t="s">
        <v>106</v>
      </c>
      <c r="H174" s="40"/>
    </row>
    <row r="175" spans="2:8">
      <c r="B175" s="41">
        <v>9180675</v>
      </c>
      <c r="C175" s="36">
        <v>9181440</v>
      </c>
      <c r="D175" s="42" t="s">
        <v>114</v>
      </c>
      <c r="F175" s="33">
        <f t="shared" si="2"/>
        <v>766</v>
      </c>
      <c r="G175" s="34" t="s">
        <v>106</v>
      </c>
      <c r="H175" s="40" t="s">
        <v>131</v>
      </c>
    </row>
    <row r="176" spans="2:8">
      <c r="B176" s="41">
        <v>9182089</v>
      </c>
      <c r="C176" s="36">
        <v>9182640</v>
      </c>
      <c r="D176" s="42" t="s">
        <v>118</v>
      </c>
      <c r="F176" s="33">
        <f t="shared" si="2"/>
        <v>552</v>
      </c>
      <c r="G176" s="34" t="s">
        <v>106</v>
      </c>
      <c r="H176" s="40" t="s">
        <v>136</v>
      </c>
    </row>
    <row r="177" spans="2:8">
      <c r="B177" s="41">
        <v>9187625</v>
      </c>
      <c r="C177" s="36">
        <v>9188640</v>
      </c>
      <c r="D177" s="42" t="s">
        <v>107</v>
      </c>
      <c r="F177" s="33">
        <f t="shared" si="2"/>
        <v>1016</v>
      </c>
      <c r="G177" s="34" t="s">
        <v>106</v>
      </c>
      <c r="H177" s="40"/>
    </row>
    <row r="178" spans="2:8">
      <c r="B178" s="41">
        <v>9188641</v>
      </c>
      <c r="C178" s="36">
        <v>9188710</v>
      </c>
      <c r="D178" s="32" t="s">
        <v>124</v>
      </c>
      <c r="E178" s="42" t="s">
        <v>124</v>
      </c>
      <c r="F178" s="39">
        <f t="shared" si="2"/>
        <v>70</v>
      </c>
      <c r="G178" s="34" t="s">
        <v>106</v>
      </c>
      <c r="H178" s="40"/>
    </row>
    <row r="179" spans="2:8">
      <c r="B179" s="41">
        <v>9189357</v>
      </c>
      <c r="C179" s="36">
        <v>9189920</v>
      </c>
      <c r="D179" s="42" t="s">
        <v>116</v>
      </c>
      <c r="F179" s="33">
        <f t="shared" si="2"/>
        <v>564</v>
      </c>
      <c r="G179" s="34" t="s">
        <v>106</v>
      </c>
      <c r="H179" s="40" t="s">
        <v>138</v>
      </c>
    </row>
    <row r="180" spans="2:8">
      <c r="B180" s="41">
        <v>9191148</v>
      </c>
      <c r="C180" s="36">
        <v>9191920</v>
      </c>
      <c r="D180" s="42" t="s">
        <v>86</v>
      </c>
      <c r="F180" s="33">
        <f t="shared" si="2"/>
        <v>773</v>
      </c>
      <c r="G180" s="34" t="s">
        <v>106</v>
      </c>
      <c r="H180" s="40"/>
    </row>
    <row r="181" spans="2:8">
      <c r="B181" s="41">
        <v>9192606</v>
      </c>
      <c r="C181" s="36">
        <v>9193520</v>
      </c>
      <c r="D181" s="42" t="s">
        <v>96</v>
      </c>
      <c r="F181" s="33">
        <f t="shared" si="2"/>
        <v>915</v>
      </c>
      <c r="G181" s="34" t="s">
        <v>106</v>
      </c>
      <c r="H181" s="40" t="s">
        <v>138</v>
      </c>
    </row>
    <row r="182" spans="2:8">
      <c r="B182" s="41">
        <v>9200811</v>
      </c>
      <c r="C182" s="36">
        <v>9202602</v>
      </c>
      <c r="D182" s="32" t="s">
        <v>112</v>
      </c>
      <c r="E182" t="s">
        <v>112</v>
      </c>
      <c r="F182" s="39">
        <f t="shared" si="2"/>
        <v>1792</v>
      </c>
      <c r="G182" s="34" t="s">
        <v>106</v>
      </c>
      <c r="H182" s="40"/>
    </row>
    <row r="183" spans="2:8">
      <c r="B183" s="41">
        <v>9202603</v>
      </c>
      <c r="C183" s="36">
        <v>9202960</v>
      </c>
      <c r="E183" t="s">
        <v>104</v>
      </c>
      <c r="F183" s="39">
        <f t="shared" si="2"/>
        <v>358</v>
      </c>
      <c r="G183" s="34" t="s">
        <v>106</v>
      </c>
      <c r="H183" s="40"/>
    </row>
    <row r="184" spans="2:8">
      <c r="B184" s="41">
        <v>9203478</v>
      </c>
      <c r="C184" s="36">
        <v>9205000</v>
      </c>
      <c r="D184" s="42" t="s">
        <v>98</v>
      </c>
      <c r="F184" s="33">
        <f t="shared" si="2"/>
        <v>1523</v>
      </c>
      <c r="G184" s="34" t="s">
        <v>106</v>
      </c>
      <c r="H184" s="40" t="s">
        <v>139</v>
      </c>
    </row>
    <row r="185" spans="2:8">
      <c r="B185" s="41">
        <v>9205861</v>
      </c>
      <c r="C185" s="36">
        <v>9207000</v>
      </c>
      <c r="D185" s="42" t="s">
        <v>115</v>
      </c>
      <c r="F185" s="33">
        <f t="shared" si="2"/>
        <v>1140</v>
      </c>
      <c r="G185" s="34" t="s">
        <v>106</v>
      </c>
      <c r="H185" s="40" t="s">
        <v>135</v>
      </c>
    </row>
    <row r="186" spans="2:8">
      <c r="B186" s="36">
        <v>9210526</v>
      </c>
      <c r="C186" s="36">
        <v>9212040</v>
      </c>
      <c r="D186" s="42" t="s">
        <v>111</v>
      </c>
      <c r="F186" s="33">
        <f t="shared" si="2"/>
        <v>1515</v>
      </c>
      <c r="G186" s="34" t="s">
        <v>106</v>
      </c>
      <c r="H186" s="40"/>
    </row>
    <row r="187" spans="2:8">
      <c r="B187" s="36">
        <v>9214913</v>
      </c>
      <c r="C187" s="36">
        <v>9216120</v>
      </c>
      <c r="D187" s="42" t="s">
        <v>100</v>
      </c>
      <c r="F187" s="33">
        <f t="shared" si="2"/>
        <v>1208</v>
      </c>
      <c r="G187" s="34" t="s">
        <v>106</v>
      </c>
      <c r="H187" s="40"/>
    </row>
    <row r="188" spans="2:8">
      <c r="B188" s="41">
        <v>9216885</v>
      </c>
      <c r="C188" s="36">
        <v>9217760</v>
      </c>
      <c r="D188" s="42" t="s">
        <v>92</v>
      </c>
      <c r="F188" s="33">
        <f t="shared" si="2"/>
        <v>876</v>
      </c>
      <c r="G188" s="34" t="s">
        <v>106</v>
      </c>
      <c r="H188" s="40"/>
    </row>
    <row r="189" spans="2:8">
      <c r="B189" s="41">
        <v>9218142</v>
      </c>
      <c r="C189" s="36">
        <v>9219400</v>
      </c>
      <c r="D189" s="42" t="s">
        <v>88</v>
      </c>
      <c r="F189" s="33">
        <f t="shared" si="2"/>
        <v>1259</v>
      </c>
      <c r="G189" s="34" t="s">
        <v>106</v>
      </c>
      <c r="H189" s="40"/>
    </row>
    <row r="190" spans="2:8">
      <c r="B190" s="41">
        <v>9219816</v>
      </c>
      <c r="C190" s="36">
        <v>9221400</v>
      </c>
      <c r="D190" s="42" t="s">
        <v>80</v>
      </c>
      <c r="F190" s="33">
        <f t="shared" si="2"/>
        <v>1585</v>
      </c>
      <c r="G190" s="34" t="s">
        <v>106</v>
      </c>
      <c r="H190" s="40"/>
    </row>
    <row r="191" spans="2:8">
      <c r="B191" s="41">
        <v>9221401</v>
      </c>
      <c r="C191" s="36">
        <v>9222920</v>
      </c>
      <c r="D191" s="42" t="s">
        <v>110</v>
      </c>
      <c r="F191" s="33">
        <f t="shared" si="2"/>
        <v>1520</v>
      </c>
      <c r="G191" s="34" t="s">
        <v>106</v>
      </c>
      <c r="H191" s="40"/>
    </row>
    <row r="192" spans="2:8">
      <c r="B192" s="41">
        <v>9222921</v>
      </c>
      <c r="C192" s="36">
        <v>9223180</v>
      </c>
      <c r="D192" s="36"/>
      <c r="E192" t="s">
        <v>158</v>
      </c>
      <c r="F192" s="33">
        <f t="shared" ref="F192:F207" si="3">+C192-B192+1</f>
        <v>260</v>
      </c>
      <c r="G192" s="34" t="s">
        <v>106</v>
      </c>
      <c r="H192" s="40" t="s">
        <v>191</v>
      </c>
    </row>
    <row r="193" spans="2:8">
      <c r="B193" s="41">
        <v>9223181</v>
      </c>
      <c r="C193" s="36">
        <v>9223194</v>
      </c>
      <c r="D193" s="36"/>
      <c r="E193" t="s">
        <v>91</v>
      </c>
      <c r="F193" s="33">
        <f t="shared" si="3"/>
        <v>14</v>
      </c>
      <c r="G193" s="34" t="s">
        <v>106</v>
      </c>
      <c r="H193" s="40" t="s">
        <v>191</v>
      </c>
    </row>
    <row r="194" spans="2:8">
      <c r="B194" s="41">
        <v>9223195</v>
      </c>
      <c r="C194" s="36">
        <v>9223215</v>
      </c>
      <c r="D194" s="36"/>
      <c r="E194" t="s">
        <v>192</v>
      </c>
      <c r="F194" s="33">
        <f t="shared" si="3"/>
        <v>21</v>
      </c>
      <c r="G194" s="34" t="s">
        <v>106</v>
      </c>
      <c r="H194" s="40" t="s">
        <v>191</v>
      </c>
    </row>
    <row r="195" spans="2:8">
      <c r="B195" s="41">
        <v>9223216</v>
      </c>
      <c r="C195" s="36">
        <v>9223656</v>
      </c>
      <c r="D195" s="36"/>
      <c r="E195" t="s">
        <v>109</v>
      </c>
      <c r="F195" s="33">
        <f t="shared" si="3"/>
        <v>441</v>
      </c>
      <c r="G195" s="34" t="s">
        <v>106</v>
      </c>
      <c r="H195" s="40" t="s">
        <v>191</v>
      </c>
    </row>
    <row r="196" spans="2:8">
      <c r="B196" s="41">
        <v>9223657</v>
      </c>
      <c r="C196" s="36">
        <v>9223952</v>
      </c>
      <c r="D196" s="36"/>
      <c r="E196" t="s">
        <v>82</v>
      </c>
      <c r="F196" s="33">
        <f t="shared" si="3"/>
        <v>296</v>
      </c>
      <c r="G196" s="34" t="s">
        <v>106</v>
      </c>
      <c r="H196" s="40" t="s">
        <v>191</v>
      </c>
    </row>
    <row r="197" spans="2:8">
      <c r="B197" s="41">
        <v>9223953</v>
      </c>
      <c r="C197" s="36">
        <v>9224100</v>
      </c>
      <c r="D197" s="36"/>
      <c r="E197" t="s">
        <v>123</v>
      </c>
      <c r="F197" s="33">
        <f t="shared" si="3"/>
        <v>148</v>
      </c>
      <c r="G197" s="34" t="s">
        <v>106</v>
      </c>
      <c r="H197" s="40" t="s">
        <v>191</v>
      </c>
    </row>
    <row r="198" spans="2:8">
      <c r="B198" s="41">
        <v>9224101</v>
      </c>
      <c r="C198" s="36">
        <v>9224218</v>
      </c>
      <c r="D198" s="32"/>
      <c r="E198" t="s">
        <v>120</v>
      </c>
      <c r="F198" s="33">
        <f t="shared" si="3"/>
        <v>118</v>
      </c>
      <c r="G198" s="34" t="s">
        <v>106</v>
      </c>
      <c r="H198" s="40" t="s">
        <v>191</v>
      </c>
    </row>
    <row r="199" spans="2:8">
      <c r="B199" s="41">
        <v>9224219</v>
      </c>
      <c r="C199" s="36">
        <v>9323000</v>
      </c>
      <c r="D199" s="42" t="s">
        <v>73</v>
      </c>
      <c r="F199" s="33">
        <f t="shared" si="3"/>
        <v>98782</v>
      </c>
      <c r="G199" s="34" t="s">
        <v>106</v>
      </c>
      <c r="H199" s="40"/>
    </row>
    <row r="200" spans="2:8">
      <c r="B200" s="41">
        <v>9323001</v>
      </c>
      <c r="C200" s="36">
        <v>9395000</v>
      </c>
      <c r="D200" s="42" t="s">
        <v>157</v>
      </c>
      <c r="F200" s="33">
        <f t="shared" si="3"/>
        <v>72000</v>
      </c>
      <c r="G200" s="34" t="s">
        <v>106</v>
      </c>
      <c r="H200" s="40"/>
    </row>
    <row r="201" spans="2:8">
      <c r="B201" s="41">
        <v>9395001</v>
      </c>
      <c r="C201" s="36">
        <v>9399944</v>
      </c>
      <c r="D201" s="42" t="s">
        <v>73</v>
      </c>
      <c r="F201" s="33">
        <f t="shared" si="3"/>
        <v>4944</v>
      </c>
      <c r="G201" s="34" t="s">
        <v>106</v>
      </c>
      <c r="H201" s="40"/>
    </row>
    <row r="202" spans="2:8">
      <c r="B202" s="41">
        <v>9399945</v>
      </c>
      <c r="C202" s="36">
        <v>9781400</v>
      </c>
      <c r="D202" s="42" t="s">
        <v>71</v>
      </c>
      <c r="F202" s="33">
        <f t="shared" si="3"/>
        <v>381456</v>
      </c>
      <c r="G202" s="34" t="s">
        <v>106</v>
      </c>
      <c r="H202" s="40"/>
    </row>
    <row r="203" spans="2:8" ht="30">
      <c r="B203" s="54">
        <v>9781401</v>
      </c>
      <c r="C203" s="55">
        <v>10149944</v>
      </c>
      <c r="D203" s="56" t="s">
        <v>177</v>
      </c>
      <c r="E203" s="56"/>
      <c r="F203" s="57">
        <f t="shared" si="3"/>
        <v>368544</v>
      </c>
      <c r="G203" s="58" t="s">
        <v>106</v>
      </c>
      <c r="H203" s="59" t="s">
        <v>182</v>
      </c>
    </row>
    <row r="204" spans="2:8">
      <c r="B204" s="44" t="s">
        <v>140</v>
      </c>
      <c r="C204" s="45" t="s">
        <v>141</v>
      </c>
      <c r="D204" t="s">
        <v>73</v>
      </c>
      <c r="F204" s="33">
        <f t="shared" si="3"/>
        <v>3</v>
      </c>
      <c r="G204" s="34" t="s">
        <v>142</v>
      </c>
      <c r="H204" s="40"/>
    </row>
    <row r="205" spans="2:8">
      <c r="B205" s="44" t="s">
        <v>143</v>
      </c>
      <c r="C205" s="45" t="s">
        <v>144</v>
      </c>
      <c r="D205" t="s">
        <v>73</v>
      </c>
      <c r="F205" s="33">
        <f t="shared" si="3"/>
        <v>9</v>
      </c>
      <c r="G205" s="34" t="s">
        <v>142</v>
      </c>
      <c r="H205" s="40"/>
    </row>
    <row r="206" spans="2:8">
      <c r="B206" s="44" t="s">
        <v>145</v>
      </c>
      <c r="C206" s="45" t="s">
        <v>146</v>
      </c>
      <c r="D206" t="s">
        <v>73</v>
      </c>
      <c r="F206" s="33">
        <f t="shared" si="3"/>
        <v>60</v>
      </c>
      <c r="G206" s="34" t="s">
        <v>142</v>
      </c>
      <c r="H206" s="40"/>
    </row>
    <row r="207" spans="2:8">
      <c r="B207" s="44" t="s">
        <v>183</v>
      </c>
      <c r="C207" s="45" t="s">
        <v>147</v>
      </c>
      <c r="D207" t="s">
        <v>73</v>
      </c>
      <c r="F207" s="33">
        <f t="shared" si="3"/>
        <v>1300</v>
      </c>
      <c r="G207" s="34" t="s">
        <v>148</v>
      </c>
      <c r="H207" s="40"/>
    </row>
    <row r="208" spans="2:8">
      <c r="B208" s="44" t="s">
        <v>149</v>
      </c>
      <c r="C208" s="45" t="s">
        <v>147</v>
      </c>
      <c r="D208" t="s">
        <v>73</v>
      </c>
      <c r="F208" s="33">
        <v>200</v>
      </c>
      <c r="G208" s="34" t="s">
        <v>150</v>
      </c>
      <c r="H208" s="40"/>
    </row>
    <row r="209" spans="2:8">
      <c r="B209" s="44" t="s">
        <v>151</v>
      </c>
      <c r="C209" s="45" t="s">
        <v>152</v>
      </c>
      <c r="D209" t="s">
        <v>73</v>
      </c>
      <c r="F209" s="33">
        <f>+C209-B209+1</f>
        <v>7000</v>
      </c>
      <c r="G209" s="34" t="s">
        <v>153</v>
      </c>
      <c r="H209" s="40"/>
    </row>
    <row r="210" spans="2:8">
      <c r="B210" s="41"/>
      <c r="D210" s="32" t="s">
        <v>119</v>
      </c>
      <c r="F210" s="33"/>
      <c r="G210" s="34"/>
      <c r="H210" s="40"/>
    </row>
    <row r="211" spans="2:8">
      <c r="B211" s="60"/>
      <c r="C211" s="8"/>
      <c r="D211" s="61"/>
      <c r="E211" s="10"/>
      <c r="F211" s="46"/>
      <c r="G211" s="47"/>
      <c r="H211" s="48"/>
    </row>
    <row r="212" spans="2:8">
      <c r="D212" s="32"/>
      <c r="F212" s="33"/>
      <c r="G212" s="33"/>
    </row>
    <row r="213" spans="2:8">
      <c r="F213" s="49"/>
    </row>
    <row r="214" spans="2:8">
      <c r="F214" s="49"/>
    </row>
    <row r="215" spans="2:8">
      <c r="F215" s="49"/>
    </row>
    <row r="216" spans="2:8">
      <c r="F216" s="49"/>
    </row>
    <row r="217" spans="2:8">
      <c r="F217" s="49"/>
    </row>
    <row r="218" spans="2:8">
      <c r="F218" s="49"/>
    </row>
    <row r="219" spans="2:8">
      <c r="F219" s="49"/>
    </row>
    <row r="220" spans="2:8">
      <c r="F220" s="49"/>
    </row>
    <row r="221" spans="2:8">
      <c r="F221" s="49"/>
    </row>
    <row r="222" spans="2:8">
      <c r="F222" s="49"/>
    </row>
    <row r="223" spans="2:8">
      <c r="F223" s="49"/>
    </row>
    <row r="224" spans="2:8">
      <c r="F224" s="49"/>
    </row>
    <row r="225" spans="6:6">
      <c r="F225" s="49"/>
    </row>
    <row r="226" spans="6:6">
      <c r="F226" s="49"/>
    </row>
    <row r="227" spans="6:6">
      <c r="F227" s="49"/>
    </row>
    <row r="228" spans="6:6">
      <c r="F228" s="49"/>
    </row>
    <row r="229" spans="6:6">
      <c r="F229" s="49"/>
    </row>
    <row r="230" spans="6:6">
      <c r="F230" s="49"/>
    </row>
    <row r="231" spans="6:6">
      <c r="F231" s="49"/>
    </row>
    <row r="232" spans="6:6">
      <c r="F232" s="49"/>
    </row>
    <row r="233" spans="6:6">
      <c r="F233" s="49"/>
    </row>
    <row r="234" spans="6:6">
      <c r="F234" s="49"/>
    </row>
    <row r="235" spans="6:6">
      <c r="F235" s="49"/>
    </row>
    <row r="236" spans="6:6">
      <c r="F236" s="49"/>
    </row>
    <row r="237" spans="6:6">
      <c r="F237" s="49"/>
    </row>
    <row r="238" spans="6:6">
      <c r="F238" s="49"/>
    </row>
    <row r="239" spans="6:6">
      <c r="F239" s="49"/>
    </row>
    <row r="240" spans="6:6">
      <c r="F240" s="49"/>
    </row>
    <row r="241" spans="6:6">
      <c r="F241" s="49"/>
    </row>
    <row r="242" spans="6:6">
      <c r="F242" s="49"/>
    </row>
    <row r="243" spans="6:6">
      <c r="F243" s="49"/>
    </row>
    <row r="244" spans="6:6">
      <c r="F244" s="49"/>
    </row>
    <row r="245" spans="6:6">
      <c r="F245" s="49"/>
    </row>
    <row r="246" spans="6:6">
      <c r="F246" s="49"/>
    </row>
    <row r="247" spans="6:6">
      <c r="F247" s="49"/>
    </row>
    <row r="248" spans="6:6">
      <c r="F248" s="49"/>
    </row>
    <row r="249" spans="6:6">
      <c r="F249" s="49"/>
    </row>
    <row r="250" spans="6:6">
      <c r="F250" s="49"/>
    </row>
    <row r="251" spans="6:6">
      <c r="F251" s="49"/>
    </row>
    <row r="252" spans="6:6">
      <c r="F252" s="49"/>
    </row>
    <row r="253" spans="6:6">
      <c r="F253" s="49"/>
    </row>
    <row r="254" spans="6:6">
      <c r="F254" s="49"/>
    </row>
    <row r="255" spans="6:6">
      <c r="F255" s="49"/>
    </row>
    <row r="256" spans="6:6">
      <c r="F256" s="49"/>
    </row>
    <row r="257" spans="6:6">
      <c r="F257" s="49"/>
    </row>
    <row r="258" spans="6:6">
      <c r="F258" s="49"/>
    </row>
    <row r="259" spans="6:6">
      <c r="F259" s="49"/>
    </row>
    <row r="260" spans="6:6">
      <c r="F260" s="49"/>
    </row>
    <row r="261" spans="6:6">
      <c r="F261" s="49"/>
    </row>
    <row r="262" spans="6:6">
      <c r="F262" s="49"/>
    </row>
    <row r="263" spans="6:6">
      <c r="F263" s="49"/>
    </row>
    <row r="264" spans="6:6">
      <c r="F264" s="49"/>
    </row>
    <row r="265" spans="6:6">
      <c r="F265" s="49"/>
    </row>
    <row r="266" spans="6:6">
      <c r="F266" s="49"/>
    </row>
    <row r="267" spans="6:6">
      <c r="F267" s="49"/>
    </row>
    <row r="268" spans="6:6">
      <c r="F268" s="49"/>
    </row>
    <row r="269" spans="6:6">
      <c r="F269" s="49"/>
    </row>
    <row r="270" spans="6:6">
      <c r="F270" s="49"/>
    </row>
    <row r="271" spans="6:6">
      <c r="F271" s="49"/>
    </row>
    <row r="272" spans="6:6">
      <c r="F272" s="49"/>
    </row>
    <row r="273" spans="6:6">
      <c r="F273" s="49"/>
    </row>
    <row r="274" spans="6:6">
      <c r="F274" s="49"/>
    </row>
    <row r="275" spans="6:6">
      <c r="F275" s="49"/>
    </row>
    <row r="276" spans="6:6">
      <c r="F276" s="49"/>
    </row>
    <row r="277" spans="6:6">
      <c r="F277" s="49"/>
    </row>
    <row r="278" spans="6:6">
      <c r="F278" s="49"/>
    </row>
    <row r="279" spans="6:6">
      <c r="F279" s="49"/>
    </row>
    <row r="280" spans="6:6">
      <c r="F280" s="49"/>
    </row>
    <row r="281" spans="6:6">
      <c r="F281" s="49"/>
    </row>
    <row r="282" spans="6:6">
      <c r="F282" s="49"/>
    </row>
    <row r="283" spans="6:6">
      <c r="F283" s="49"/>
    </row>
    <row r="284" spans="6:6">
      <c r="F284" s="49"/>
    </row>
    <row r="285" spans="6:6">
      <c r="F285" s="49"/>
    </row>
    <row r="286" spans="6:6">
      <c r="F286" s="49"/>
    </row>
    <row r="287" spans="6:6">
      <c r="F287" s="49"/>
    </row>
    <row r="288" spans="6:6">
      <c r="F288" s="49"/>
    </row>
    <row r="289" spans="6:6">
      <c r="F289" s="49"/>
    </row>
    <row r="290" spans="6:6">
      <c r="F290" s="49"/>
    </row>
    <row r="291" spans="6:6">
      <c r="F291" s="49"/>
    </row>
    <row r="292" spans="6:6">
      <c r="F292" s="49"/>
    </row>
    <row r="293" spans="6:6">
      <c r="F293" s="49"/>
    </row>
    <row r="294" spans="6:6">
      <c r="F294" s="49"/>
    </row>
    <row r="295" spans="6:6">
      <c r="F295" s="49"/>
    </row>
    <row r="296" spans="6:6">
      <c r="F296" s="49"/>
    </row>
  </sheetData>
  <mergeCells count="3">
    <mergeCell ref="B6:C6"/>
    <mergeCell ref="D6:E6"/>
    <mergeCell ref="F6:G6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8"/>
  <sheetViews>
    <sheetView workbookViewId="0">
      <selection activeCell="E36" sqref="E36"/>
    </sheetView>
  </sheetViews>
  <sheetFormatPr baseColWidth="10" defaultRowHeight="14.25"/>
  <cols>
    <col min="1" max="1" width="6.75" customWidth="1"/>
    <col min="3" max="3" width="25.375" customWidth="1"/>
    <col min="4" max="4" width="5" customWidth="1"/>
    <col min="6" max="6" width="7.125" customWidth="1"/>
    <col min="7" max="7" width="12.125" customWidth="1"/>
    <col min="8" max="8" width="23.25" customWidth="1"/>
  </cols>
  <sheetData>
    <row r="3" spans="1:9" ht="15">
      <c r="B3" s="69" t="s">
        <v>35</v>
      </c>
      <c r="C3" s="69"/>
      <c r="D3" s="69"/>
      <c r="E3" s="69"/>
      <c r="F3" s="69"/>
      <c r="G3" s="69"/>
      <c r="H3" s="69"/>
      <c r="I3" s="69"/>
    </row>
    <row r="4" spans="1:9" ht="15">
      <c r="B4" s="69" t="s">
        <v>154</v>
      </c>
      <c r="C4" s="69"/>
      <c r="D4" s="69"/>
      <c r="E4" s="69"/>
      <c r="F4" s="69"/>
      <c r="G4" s="69"/>
      <c r="H4" s="69"/>
      <c r="I4" s="69"/>
    </row>
    <row r="5" spans="1:9" ht="15">
      <c r="B5" s="69" t="s">
        <v>193</v>
      </c>
      <c r="C5" s="69"/>
      <c r="D5" s="69"/>
      <c r="E5" s="69"/>
      <c r="F5" s="69"/>
      <c r="G5" s="69"/>
      <c r="H5" s="69"/>
      <c r="I5" s="69"/>
    </row>
    <row r="8" spans="1:9" ht="15">
      <c r="B8" s="69" t="s">
        <v>184</v>
      </c>
      <c r="C8" s="69"/>
      <c r="D8" s="69"/>
      <c r="E8" s="69" t="s">
        <v>155</v>
      </c>
      <c r="F8" s="69"/>
      <c r="G8" s="69" t="s">
        <v>156</v>
      </c>
      <c r="H8" s="69"/>
    </row>
    <row r="9" spans="1:9">
      <c r="B9" s="85">
        <v>227515</v>
      </c>
      <c r="C9" s="85"/>
      <c r="D9" s="85"/>
      <c r="E9" s="86">
        <v>595.9</v>
      </c>
      <c r="F9" s="86"/>
      <c r="G9" s="86">
        <f>+B9*E9</f>
        <v>135576188.5</v>
      </c>
      <c r="H9" s="86"/>
    </row>
    <row r="10" spans="1:9">
      <c r="B10" s="85"/>
      <c r="C10" s="85"/>
      <c r="D10" s="85"/>
      <c r="E10" s="86"/>
      <c r="F10" s="86"/>
      <c r="G10" s="86"/>
      <c r="H10" s="86"/>
    </row>
    <row r="11" spans="1:9" ht="15">
      <c r="B11" s="85">
        <v>750000</v>
      </c>
      <c r="C11" s="85"/>
      <c r="D11" s="85"/>
      <c r="E11" s="74">
        <v>623.04</v>
      </c>
      <c r="F11" s="74"/>
      <c r="G11" s="86">
        <f>+B11*E11</f>
        <v>467280000</v>
      </c>
      <c r="H11" s="86"/>
    </row>
    <row r="12" spans="1:9" ht="15.75" thickBot="1">
      <c r="A12" s="20" t="s">
        <v>52</v>
      </c>
      <c r="B12" s="87">
        <f>+B9+B11</f>
        <v>977515</v>
      </c>
      <c r="C12" s="69"/>
      <c r="D12" s="69"/>
      <c r="G12" s="88">
        <f>+G9+G11</f>
        <v>602856188.5</v>
      </c>
      <c r="H12" s="89"/>
    </row>
    <row r="13" spans="1:9" ht="15.75" thickTop="1">
      <c r="B13" s="50"/>
      <c r="C13" s="1"/>
      <c r="D13" s="1"/>
      <c r="G13" s="51"/>
      <c r="H13" s="1"/>
    </row>
    <row r="14" spans="1:9" ht="15">
      <c r="B14" s="50"/>
      <c r="C14" s="1"/>
      <c r="D14" s="1"/>
      <c r="G14" s="51"/>
      <c r="H14" s="1"/>
    </row>
    <row r="16" spans="1:9" ht="15.75" thickBot="1">
      <c r="B16" s="90"/>
      <c r="C16" s="90"/>
      <c r="G16" s="90"/>
      <c r="H16" s="90"/>
    </row>
    <row r="17" spans="2:8" ht="15">
      <c r="B17" s="91" t="s">
        <v>32</v>
      </c>
      <c r="C17" s="91"/>
      <c r="G17" s="91" t="s">
        <v>33</v>
      </c>
      <c r="H17" s="91"/>
    </row>
    <row r="18" spans="2:8" ht="15">
      <c r="B18" s="74" t="s">
        <v>53</v>
      </c>
      <c r="C18" s="74"/>
      <c r="G18" s="74" t="s">
        <v>54</v>
      </c>
      <c r="H18" s="74"/>
    </row>
  </sheetData>
  <mergeCells count="20">
    <mergeCell ref="B18:C18"/>
    <mergeCell ref="G18:H18"/>
    <mergeCell ref="B12:D12"/>
    <mergeCell ref="G12:H12"/>
    <mergeCell ref="B16:C16"/>
    <mergeCell ref="G16:H16"/>
    <mergeCell ref="B17:C17"/>
    <mergeCell ref="G17:H17"/>
    <mergeCell ref="B9:D10"/>
    <mergeCell ref="E9:F10"/>
    <mergeCell ref="G9:H10"/>
    <mergeCell ref="B11:D11"/>
    <mergeCell ref="E11:F11"/>
    <mergeCell ref="G11:H11"/>
    <mergeCell ref="B3:I3"/>
    <mergeCell ref="B4:I4"/>
    <mergeCell ref="B5:I5"/>
    <mergeCell ref="B8:D8"/>
    <mergeCell ref="E8:F8"/>
    <mergeCell ref="G8:H8"/>
  </mergeCells>
  <pageMargins left="0.7" right="0.7" top="0.75" bottom="0.75" header="0.3" footer="0.3"/>
  <pageSetup scale="7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sqref="A1:P3"/>
    </sheetView>
  </sheetViews>
  <sheetFormatPr baseColWidth="10" defaultRowHeight="14.25"/>
  <cols>
    <col min="2" max="2" width="6" customWidth="1"/>
    <col min="3" max="3" width="13" customWidth="1"/>
    <col min="5" max="5" width="10.125" customWidth="1"/>
    <col min="7" max="7" width="23" customWidth="1"/>
    <col min="9" max="9" width="9.625" customWidth="1"/>
    <col min="10" max="10" width="19.875" customWidth="1"/>
    <col min="11" max="11" width="8.875" customWidth="1"/>
    <col min="12" max="12" width="16.875" customWidth="1"/>
    <col min="13" max="13" width="17.125" customWidth="1"/>
    <col min="14" max="14" width="16.375" customWidth="1"/>
    <col min="16" max="16" width="3.875" customWidth="1"/>
  </cols>
  <sheetData>
    <row r="1" spans="1:16" ht="15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5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5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5">
      <c r="A4" s="74" t="s">
        <v>194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15.75" thickBot="1"/>
    <row r="6" spans="1:16" ht="30.75" thickBot="1">
      <c r="A6" s="95" t="s">
        <v>37</v>
      </c>
      <c r="B6" s="96"/>
      <c r="C6" s="11" t="s">
        <v>38</v>
      </c>
      <c r="D6" s="95" t="s">
        <v>39</v>
      </c>
      <c r="E6" s="97"/>
      <c r="F6" s="95" t="s">
        <v>40</v>
      </c>
      <c r="G6" s="97"/>
      <c r="H6" s="95" t="s">
        <v>41</v>
      </c>
      <c r="I6" s="97"/>
      <c r="J6" s="11" t="s">
        <v>42</v>
      </c>
      <c r="K6" s="11" t="s">
        <v>43</v>
      </c>
      <c r="L6" s="12" t="s">
        <v>44</v>
      </c>
      <c r="M6" s="12" t="s">
        <v>45</v>
      </c>
      <c r="N6" s="13" t="s">
        <v>46</v>
      </c>
      <c r="O6" s="98" t="s">
        <v>47</v>
      </c>
      <c r="P6" s="99"/>
    </row>
    <row r="7" spans="1:16" ht="36.75" customHeight="1">
      <c r="A7" s="105" t="s">
        <v>172</v>
      </c>
      <c r="B7" s="105"/>
      <c r="C7" s="14">
        <v>1029</v>
      </c>
      <c r="D7" s="105" t="s">
        <v>48</v>
      </c>
      <c r="E7" s="105"/>
      <c r="F7" s="106" t="s">
        <v>173</v>
      </c>
      <c r="G7" s="106"/>
      <c r="H7" s="107">
        <v>601013.55000000005</v>
      </c>
      <c r="I7" s="108"/>
      <c r="J7" s="15" t="s">
        <v>176</v>
      </c>
      <c r="K7" s="14">
        <v>12</v>
      </c>
      <c r="L7" s="14">
        <v>1</v>
      </c>
      <c r="M7" s="16">
        <f>+H7/12</f>
        <v>50084.462500000001</v>
      </c>
      <c r="N7" s="16">
        <f>+M7*L7</f>
        <v>50084.462500000001</v>
      </c>
      <c r="O7" s="109">
        <f>+H7-N7</f>
        <v>550929.08750000002</v>
      </c>
      <c r="P7" s="105"/>
    </row>
    <row r="8" spans="1:16" ht="36.75" customHeight="1">
      <c r="A8" s="105" t="s">
        <v>172</v>
      </c>
      <c r="B8" s="105"/>
      <c r="C8" s="14">
        <v>1029</v>
      </c>
      <c r="D8" s="105" t="s">
        <v>48</v>
      </c>
      <c r="E8" s="105"/>
      <c r="F8" s="106" t="s">
        <v>175</v>
      </c>
      <c r="G8" s="106"/>
      <c r="H8" s="110">
        <v>17400</v>
      </c>
      <c r="I8" s="111"/>
      <c r="J8" s="15" t="s">
        <v>176</v>
      </c>
      <c r="K8" s="14">
        <v>12</v>
      </c>
      <c r="L8" s="14">
        <v>1</v>
      </c>
      <c r="M8" s="16">
        <f>+H8/K8</f>
        <v>1450</v>
      </c>
      <c r="N8" s="16">
        <f>+L8*M8</f>
        <v>1450</v>
      </c>
      <c r="O8" s="103">
        <f>+H8-N8</f>
        <v>15950</v>
      </c>
      <c r="P8" s="104"/>
    </row>
    <row r="9" spans="1:16" ht="36.75" customHeight="1">
      <c r="A9" s="105" t="s">
        <v>172</v>
      </c>
      <c r="B9" s="105"/>
      <c r="C9" s="14">
        <v>1029</v>
      </c>
      <c r="D9" s="105" t="s">
        <v>48</v>
      </c>
      <c r="E9" s="105"/>
      <c r="F9" s="106" t="s">
        <v>174</v>
      </c>
      <c r="G9" s="106"/>
      <c r="H9" s="110">
        <v>86659.05</v>
      </c>
      <c r="I9" s="111"/>
      <c r="J9" s="15" t="s">
        <v>176</v>
      </c>
      <c r="K9" s="14">
        <v>12</v>
      </c>
      <c r="L9" s="14">
        <v>1</v>
      </c>
      <c r="M9" s="16">
        <f>+H9/K9</f>
        <v>7221.5875000000005</v>
      </c>
      <c r="N9" s="16">
        <f>+L9*M9</f>
        <v>7221.5875000000005</v>
      </c>
      <c r="O9" s="103">
        <f>+H9-N9</f>
        <v>79437.462500000009</v>
      </c>
      <c r="P9" s="104"/>
    </row>
    <row r="10" spans="1:16" ht="30">
      <c r="A10" s="100" t="s">
        <v>49</v>
      </c>
      <c r="B10" s="100"/>
      <c r="C10" s="18">
        <v>2602</v>
      </c>
      <c r="D10" s="100" t="s">
        <v>48</v>
      </c>
      <c r="E10" s="100"/>
      <c r="F10" s="101" t="s">
        <v>50</v>
      </c>
      <c r="G10" s="101"/>
      <c r="H10" s="102">
        <v>4636481.3600000003</v>
      </c>
      <c r="I10" s="102"/>
      <c r="J10" s="15" t="s">
        <v>51</v>
      </c>
      <c r="K10" s="17">
        <v>12</v>
      </c>
      <c r="L10" s="17">
        <v>7</v>
      </c>
      <c r="M10" s="19">
        <f>+H10/12</f>
        <v>386373.44666666671</v>
      </c>
      <c r="N10" s="19">
        <f>+M10*L10</f>
        <v>2704614.1266666669</v>
      </c>
      <c r="O10" s="103">
        <f>+H10-N10</f>
        <v>1931867.2333333334</v>
      </c>
      <c r="P10" s="104"/>
    </row>
    <row r="11" spans="1:16" ht="15.75" thickBot="1">
      <c r="G11" s="20" t="s">
        <v>52</v>
      </c>
      <c r="H11" s="92">
        <f>SUM(H7:I10)</f>
        <v>5341553.9600000009</v>
      </c>
      <c r="I11" s="93"/>
      <c r="N11" s="21">
        <f>SUM(N7:N10)</f>
        <v>2763370.1766666668</v>
      </c>
      <c r="O11" s="94">
        <f>SUM(O7:P10)</f>
        <v>2578183.7833333332</v>
      </c>
      <c r="P11" s="94"/>
    </row>
    <row r="12" spans="1:16" ht="15.75" thickTop="1"/>
    <row r="16" spans="1:16" ht="15.75" thickBot="1">
      <c r="E16" s="65"/>
      <c r="F16" s="65"/>
      <c r="G16" s="65"/>
      <c r="J16" s="90"/>
      <c r="K16" s="90"/>
      <c r="L16" s="90"/>
    </row>
    <row r="17" spans="5:12" ht="15">
      <c r="E17" s="91" t="s">
        <v>32</v>
      </c>
      <c r="F17" s="91"/>
      <c r="G17" s="91"/>
      <c r="J17" s="91" t="s">
        <v>33</v>
      </c>
      <c r="K17" s="91"/>
      <c r="L17" s="91"/>
    </row>
    <row r="18" spans="5:12" ht="15">
      <c r="E18" s="74" t="s">
        <v>53</v>
      </c>
      <c r="F18" s="74"/>
      <c r="G18" s="74"/>
      <c r="J18" s="74" t="s">
        <v>54</v>
      </c>
      <c r="K18" s="74"/>
      <c r="L18" s="74"/>
    </row>
  </sheetData>
  <mergeCells count="36">
    <mergeCell ref="J16:L16"/>
    <mergeCell ref="J17:L17"/>
    <mergeCell ref="J18:L18"/>
    <mergeCell ref="E17:G17"/>
    <mergeCell ref="E18:G18"/>
    <mergeCell ref="A8:B8"/>
    <mergeCell ref="D8:E8"/>
    <mergeCell ref="F8:G8"/>
    <mergeCell ref="H8:I8"/>
    <mergeCell ref="O8:P8"/>
    <mergeCell ref="A9:B9"/>
    <mergeCell ref="D9:E9"/>
    <mergeCell ref="F9:G9"/>
    <mergeCell ref="H9:I9"/>
    <mergeCell ref="O9:P9"/>
    <mergeCell ref="A7:B7"/>
    <mergeCell ref="D7:E7"/>
    <mergeCell ref="F7:G7"/>
    <mergeCell ref="H7:I7"/>
    <mergeCell ref="O7:P7"/>
    <mergeCell ref="H11:I11"/>
    <mergeCell ref="O11:P11"/>
    <mergeCell ref="A1:P1"/>
    <mergeCell ref="A2:P2"/>
    <mergeCell ref="A3:P3"/>
    <mergeCell ref="A4:P4"/>
    <mergeCell ref="A6:B6"/>
    <mergeCell ref="D6:E6"/>
    <mergeCell ref="F6:G6"/>
    <mergeCell ref="H6:I6"/>
    <mergeCell ref="O6:P6"/>
    <mergeCell ref="A10:B10"/>
    <mergeCell ref="D10:E10"/>
    <mergeCell ref="F10:G10"/>
    <mergeCell ref="H10:I10"/>
    <mergeCell ref="O10:P10"/>
  </mergeCells>
  <pageMargins left="0.7" right="0.7" top="0.75" bottom="0.75" header="0.3" footer="0.3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7" sqref="I17"/>
    </sheetView>
  </sheetViews>
  <sheetFormatPr baseColWidth="10" defaultRowHeight="14.25"/>
  <cols>
    <col min="2" max="2" width="10.25" customWidth="1"/>
  </cols>
  <sheetData>
    <row r="1" spans="1:9" ht="27" customHeight="1">
      <c r="A1" s="69" t="s">
        <v>35</v>
      </c>
      <c r="B1" s="69"/>
      <c r="C1" s="69"/>
      <c r="D1" s="69"/>
      <c r="E1" s="69"/>
      <c r="F1" s="69"/>
      <c r="G1" s="69"/>
      <c r="H1" s="69"/>
    </row>
    <row r="2" spans="1:9" ht="27" customHeight="1">
      <c r="A2" s="74" t="s">
        <v>2</v>
      </c>
      <c r="B2" s="74"/>
      <c r="C2" s="74"/>
      <c r="D2" s="74"/>
      <c r="E2" s="74"/>
      <c r="F2" s="74"/>
      <c r="G2" s="74"/>
      <c r="H2" s="74"/>
    </row>
    <row r="3" spans="1:9" ht="27" customHeight="1">
      <c r="A3" s="74" t="s">
        <v>36</v>
      </c>
      <c r="B3" s="74"/>
      <c r="C3" s="74"/>
      <c r="D3" s="74"/>
      <c r="E3" s="74"/>
      <c r="F3" s="74"/>
      <c r="G3" s="74"/>
      <c r="H3" s="74"/>
    </row>
    <row r="5" spans="1:9" ht="15.75" thickBot="1">
      <c r="A5" s="69" t="s">
        <v>197</v>
      </c>
      <c r="B5" s="69"/>
      <c r="C5" s="69"/>
      <c r="D5" s="69"/>
      <c r="E5" s="69"/>
      <c r="F5" s="69"/>
      <c r="G5" s="69"/>
      <c r="H5" s="69"/>
      <c r="I5" s="69"/>
    </row>
    <row r="6" spans="1:9" ht="15.75" thickBot="1">
      <c r="B6" s="68" t="s">
        <v>195</v>
      </c>
      <c r="C6" s="113" t="s">
        <v>196</v>
      </c>
      <c r="D6" s="114"/>
      <c r="E6" s="115"/>
      <c r="F6" s="113" t="s">
        <v>41</v>
      </c>
      <c r="G6" s="115"/>
    </row>
    <row r="7" spans="1:9" ht="19.5" customHeight="1">
      <c r="B7" s="67">
        <v>1</v>
      </c>
      <c r="C7" s="116" t="s">
        <v>198</v>
      </c>
      <c r="D7" s="116"/>
      <c r="E7" s="117"/>
      <c r="F7" s="120">
        <v>126250</v>
      </c>
      <c r="G7" s="121"/>
    </row>
    <row r="8" spans="1:9" ht="19.5" customHeight="1">
      <c r="B8" s="66">
        <v>2</v>
      </c>
      <c r="C8" s="118" t="s">
        <v>199</v>
      </c>
      <c r="D8" s="118"/>
      <c r="E8" s="119"/>
      <c r="F8" s="103">
        <v>1700</v>
      </c>
      <c r="G8" s="104"/>
    </row>
    <row r="9" spans="1:9" ht="19.5" customHeight="1">
      <c r="B9" s="66">
        <v>3</v>
      </c>
      <c r="C9" s="118" t="s">
        <v>200</v>
      </c>
      <c r="D9" s="118"/>
      <c r="E9" s="119"/>
      <c r="F9" s="103">
        <v>59050</v>
      </c>
      <c r="G9" s="104"/>
    </row>
    <row r="10" spans="1:9" ht="19.5" customHeight="1">
      <c r="B10" s="66">
        <v>4</v>
      </c>
      <c r="C10" s="100" t="s">
        <v>202</v>
      </c>
      <c r="D10" s="100"/>
      <c r="E10" s="100"/>
      <c r="F10" s="112">
        <v>51300</v>
      </c>
      <c r="G10" s="112"/>
    </row>
    <row r="11" spans="1:9" ht="19.5" customHeight="1">
      <c r="B11" s="66">
        <v>5</v>
      </c>
      <c r="C11" s="100" t="s">
        <v>201</v>
      </c>
      <c r="D11" s="100"/>
      <c r="E11" s="100"/>
      <c r="F11" s="112">
        <v>145600</v>
      </c>
      <c r="G11" s="112"/>
    </row>
    <row r="12" spans="1:9" ht="19.5" customHeight="1">
      <c r="B12" s="66">
        <v>6</v>
      </c>
      <c r="C12" s="100" t="s">
        <v>203</v>
      </c>
      <c r="D12" s="100"/>
      <c r="E12" s="100"/>
      <c r="F12" s="112">
        <v>104300</v>
      </c>
      <c r="G12" s="112"/>
    </row>
    <row r="13" spans="1:9" ht="19.5" customHeight="1">
      <c r="B13" s="66">
        <v>7</v>
      </c>
      <c r="C13" s="100" t="s">
        <v>204</v>
      </c>
      <c r="D13" s="100"/>
      <c r="E13" s="100"/>
      <c r="F13" s="112">
        <v>67000</v>
      </c>
      <c r="G13" s="112"/>
    </row>
    <row r="14" spans="1:9" ht="19.5" customHeight="1">
      <c r="B14" s="66">
        <v>8</v>
      </c>
      <c r="C14" s="100" t="s">
        <v>204</v>
      </c>
      <c r="D14" s="100"/>
      <c r="E14" s="100"/>
      <c r="F14" s="112">
        <v>33400</v>
      </c>
      <c r="G14" s="112"/>
    </row>
    <row r="15" spans="1:9" ht="19.5" customHeight="1">
      <c r="B15" s="66">
        <v>9</v>
      </c>
      <c r="C15" s="100" t="s">
        <v>205</v>
      </c>
      <c r="D15" s="100"/>
      <c r="E15" s="100"/>
      <c r="F15" s="112">
        <v>2450</v>
      </c>
      <c r="G15" s="112"/>
    </row>
    <row r="16" spans="1:9" ht="21.75" customHeight="1" thickBot="1">
      <c r="F16" s="88">
        <f>SUM(F7:G15)</f>
        <v>591050</v>
      </c>
      <c r="G16" s="88"/>
    </row>
    <row r="17" ht="15.75" thickTop="1"/>
  </sheetData>
  <mergeCells count="25">
    <mergeCell ref="C15:E15"/>
    <mergeCell ref="F16:G16"/>
    <mergeCell ref="A5:I5"/>
    <mergeCell ref="C12:E12"/>
    <mergeCell ref="F12:G12"/>
    <mergeCell ref="F13:G13"/>
    <mergeCell ref="C13:E13"/>
    <mergeCell ref="C14:E14"/>
    <mergeCell ref="F14:G14"/>
    <mergeCell ref="F15:G15"/>
    <mergeCell ref="C8:E8"/>
    <mergeCell ref="C9:E9"/>
    <mergeCell ref="C10:E10"/>
    <mergeCell ref="C11:E11"/>
    <mergeCell ref="F7:G7"/>
    <mergeCell ref="F8:G8"/>
    <mergeCell ref="F9:G9"/>
    <mergeCell ref="F10:G10"/>
    <mergeCell ref="F11:G11"/>
    <mergeCell ref="A1:H1"/>
    <mergeCell ref="A2:H2"/>
    <mergeCell ref="A3:H3"/>
    <mergeCell ref="C6:E6"/>
    <mergeCell ref="F6:G6"/>
    <mergeCell ref="C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BALANCE GENERAL ABRIL 2025</vt:lpstr>
      <vt:lpstr>LIBRETAS ABRIL</vt:lpstr>
      <vt:lpstr>INV. DE LIBRETAS DE ABRIL</vt:lpstr>
      <vt:lpstr>AMORTIZACION SEGUROS ABRIL</vt:lpstr>
      <vt:lpstr>SAN JUAN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Bethania Espinal</cp:lastModifiedBy>
  <cp:lastPrinted>2025-05-21T12:26:53Z</cp:lastPrinted>
  <dcterms:created xsi:type="dcterms:W3CDTF">2025-02-14T17:49:14Z</dcterms:created>
  <dcterms:modified xsi:type="dcterms:W3CDTF">2025-05-21T13:57:40Z</dcterms:modified>
</cp:coreProperties>
</file>