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3.17.0.176\DOCUMENTOS OAI al 2024\ARCHIVO DIGITAL OAI-ACTUAL\OAI.4. ARCHIVO DIGITAL DOCUMENTOS CONTENIDOS EN EL SUB PORTAL DE TRANSPARENCIA\OAI.4.16. FINANZAS\ESTADOS FINANCIEROS\"/>
    </mc:Choice>
  </mc:AlternateContent>
  <bookViews>
    <workbookView xWindow="0" yWindow="0" windowWidth="24000" windowHeight="9615"/>
  </bookViews>
  <sheets>
    <sheet name="RESULTADOS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2" l="1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 s="1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E13" i="2"/>
  <c r="D15" i="2" l="1"/>
  <c r="D72" i="2"/>
  <c r="D14" i="2" s="1"/>
  <c r="D37" i="2"/>
  <c r="E14" i="2" l="1"/>
  <c r="E117" i="2" s="1"/>
  <c r="D117" i="2"/>
</calcChain>
</file>

<file path=xl/sharedStrings.xml><?xml version="1.0" encoding="utf-8"?>
<sst xmlns="http://schemas.openxmlformats.org/spreadsheetml/2006/main" count="127" uniqueCount="125">
  <si>
    <t>DEPARTAMENTO FINANCIERO</t>
  </si>
  <si>
    <t>Lic. Dagoberto Ovalles Mordan</t>
  </si>
  <si>
    <t>DIRECCION GENERAL DE PASAPORTES</t>
  </si>
  <si>
    <t>DIVISION DE CONTABILIDAD</t>
  </si>
  <si>
    <t>ESTADO DE RESULTADOS</t>
  </si>
  <si>
    <t>Del 01 de Enero 2024 al 31 de Diciembre 2024</t>
  </si>
  <si>
    <t>(VALORES EN RD$)</t>
  </si>
  <si>
    <t>CTA</t>
  </si>
  <si>
    <t>TOTAL PERIODO 2024 DICIEMBRE</t>
  </si>
  <si>
    <t>TOTALES</t>
  </si>
  <si>
    <t>CONTABLE</t>
  </si>
  <si>
    <t>CTA.</t>
  </si>
  <si>
    <t>INGRESOS</t>
  </si>
  <si>
    <t>I101</t>
  </si>
  <si>
    <t>PRESUPUESTO DISPONIBLE</t>
  </si>
  <si>
    <t>MODIFICACIONES</t>
  </si>
  <si>
    <t>RESUMEN DE INGRESOS Y GASTOS</t>
  </si>
  <si>
    <t>GASTOS OPERACIONALES</t>
  </si>
  <si>
    <t>SERVICIOS PERSONALES</t>
  </si>
  <si>
    <t xml:space="preserve"> </t>
  </si>
  <si>
    <t>SUELDO FIJO</t>
  </si>
  <si>
    <t>SUELDO PERSONAL NOMINAL EN PERIODO DE PRUEBA</t>
  </si>
  <si>
    <t>REMUNERACION AL PERSONAL DE CARACTER TEMPORAL</t>
  </si>
  <si>
    <t xml:space="preserve">PERSONAL DE CARÁCTER EVENTUAL </t>
  </si>
  <si>
    <t>SUELDO TEMPORAL A PERSONAL FIJO</t>
  </si>
  <si>
    <t>INCENTIVO POR RENDIMIENTO INDIVIDUAL</t>
  </si>
  <si>
    <t>COMPENSACION POR CUMPLIMIENTO DE INDICADORES</t>
  </si>
  <si>
    <t>SUELDO ANUAL NO.13</t>
  </si>
  <si>
    <t>PRESTACIONES ECONOMICAS</t>
  </si>
  <si>
    <t>PRESTACIONES LABORALES POR DESVINCULACION</t>
  </si>
  <si>
    <t>PROPORCION DE VACACIONES</t>
  </si>
  <si>
    <t>PAGO HORAS EXTRAORDINARIAS</t>
  </si>
  <si>
    <t>COMP. SERVICIO DE SEGURIDAD</t>
  </si>
  <si>
    <t>BONO POR DESEMPEÑO A SERVIDORES PUBLICOS</t>
  </si>
  <si>
    <t>COMPENSACION POR CUMPLIMIENTO</t>
  </si>
  <si>
    <t>COMPENSACION EXTRAORDINARIA ANUAL</t>
  </si>
  <si>
    <t>GASTOS DE REPRESENTACION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</si>
  <si>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</si>
  <si>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</si>
  <si>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</si>
  <si>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</si>
  <si>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</si>
  <si>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</si>
  <si>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SERVICIOS DE INTERNET Y TV POR CABLE</t>
  </si>
  <si>
    <t>ELECTRICIDAD</t>
  </si>
  <si>
    <t>AGUA</t>
  </si>
  <si>
    <t>RECOLECCION DE RESIDUOS SOLIDOS</t>
  </si>
  <si>
    <t>PUBLICIDAD Y PROPAGANDA</t>
  </si>
  <si>
    <t>PUBLICACIONES DE AVISOS OFICIALES</t>
  </si>
  <si>
    <t>IMPRESIÓN Y ENCUADERNACION</t>
  </si>
  <si>
    <t>VIATICOS DENTRO DEL PAIS</t>
  </si>
  <si>
    <t>VIATICOS FUERA DEL PAIS</t>
  </si>
  <si>
    <t>PASAJES Y GASTOS DE TRANSPORTE</t>
  </si>
  <si>
    <t>ALQUILERES Y RENTA DE EDIFICIOS</t>
  </si>
  <si>
    <t>ALQUILERES DE EQUIPOS DE TRANSPORTE</t>
  </si>
  <si>
    <t>LICENCIAS INFORMATICAS</t>
  </si>
  <si>
    <t>SEGUROS DE BIENES MUEBLES</t>
  </si>
  <si>
    <t>SEGUROS DE PERSONAS</t>
  </si>
  <si>
    <t>MANTENIMIENTO Y REPARACIONES MENORES EN EDIFICACIONES</t>
  </si>
  <si>
    <t>MANTENIMIENTO Y REPARACIONES DE INSTALACIONES ELECTRICAS</t>
  </si>
  <si>
    <t>MANTENIMIENTO Y REPARACION DE EQUIPOS TECNOLOGICOS</t>
  </si>
  <si>
    <t>MANTNIMIENTO Y REPARACION DE EQUIPOS DE COMUNICACIÓN</t>
  </si>
  <si>
    <t>MANT. Y REPARACION DE EQUIPOS DE TRANSP-, TRACC. Y ELEV.</t>
  </si>
  <si>
    <t>MANTENIMIENTO Y REPARACIONES DE EQUIPOS INDUSTRIALES Y PRODUCCION</t>
  </si>
  <si>
    <t>SERVICIOS DE MANT. REP., DESMONTE E INST.</t>
  </si>
  <si>
    <t>SERVICIOS SANITARIOS MEDICOS</t>
  </si>
  <si>
    <t>FUMIGACION</t>
  </si>
  <si>
    <t>LIMPIEZA E HIGIENE</t>
  </si>
  <si>
    <t>EVENTOS GENERALES</t>
  </si>
  <si>
    <t>SERVICIOS JURIDICOS</t>
  </si>
  <si>
    <t>SERVICIOS DE CAPACITACION</t>
  </si>
  <si>
    <t>SERVICIOS DE INFORMATICA</t>
  </si>
  <si>
    <t>SERVICIOS TECNICOS PROFESIONALES</t>
  </si>
  <si>
    <t>SERVICIOS DE ALIMENTACION</t>
  </si>
  <si>
    <t>SERVICIOS DE CATERING</t>
  </si>
  <si>
    <t>MATERIALES Y SUMINISTROS</t>
  </si>
  <si>
    <t>ALIMENTOS Y BEBIDAS PARA PERSONAS</t>
  </si>
  <si>
    <t>PRODUCTOS FORESTALES</t>
  </si>
  <si>
    <t>MADERA, CORCHOS Y SUS MANUFACTURAS</t>
  </si>
  <si>
    <t>ACABADOS TEXTILES</t>
  </si>
  <si>
    <t>PRENDAS Y ACCESORIOS DE VESTIR</t>
  </si>
  <si>
    <t>PAPEL DE ESCRITORIO</t>
  </si>
  <si>
    <t>PAPEL Y CARTON</t>
  </si>
  <si>
    <t>ESPECIES TIMBRADAS Y VALORADAS</t>
  </si>
  <si>
    <t>PRODUCTOS MEDICINALES PARA USO HUMANO</t>
  </si>
  <si>
    <t>LLANTAS Y NEUMATICOS</t>
  </si>
  <si>
    <t>HERRAMIENTAS MENORES</t>
  </si>
  <si>
    <t>PRODUCTOS METALICOS</t>
  </si>
  <si>
    <t>GASOLINA</t>
  </si>
  <si>
    <t>GASOIL</t>
  </si>
  <si>
    <t>LUBRICANTES</t>
  </si>
  <si>
    <t>OTROS PRODUCTOS QUIMICOS</t>
  </si>
  <si>
    <t>UTILES Y MATERIALES DE LIMPIEZA E HIGIENE</t>
  </si>
  <si>
    <t>UTILES Y ACCESORIOS DE ESCRITORIO</t>
  </si>
  <si>
    <t>UTILES Y MATERIALES ESCOLARES</t>
  </si>
  <si>
    <t>UTILES MENORES MEDICOS QUIRURJICOS</t>
  </si>
  <si>
    <t>UTILES DE COCINA Y COMEDOR</t>
  </si>
  <si>
    <t>PRODUCTOS ELECTRICOS Y AFINES</t>
  </si>
  <si>
    <t>REPUESTOS</t>
  </si>
  <si>
    <t>ACCESORIOS</t>
  </si>
  <si>
    <t xml:space="preserve">PRODCUCTOS Y UTILES VARIOS </t>
  </si>
  <si>
    <t>PRODUCTOS Y UTILES DE DEFENSA</t>
  </si>
  <si>
    <t>PRODUCTOS Y UTILES DIVERSOS</t>
  </si>
  <si>
    <t>ACTIVOS FIJOS</t>
  </si>
  <si>
    <t>MUEBLES, EQUIPOS DE OFICINA</t>
  </si>
  <si>
    <t>MUEBLES DE ALOJAMIENTO</t>
  </si>
  <si>
    <t>ELECTRODOMESTICOS</t>
  </si>
  <si>
    <t>EQUIPOS TECNOLOGICOS DE LA INFORMACION Y LA COMUNICACIÓN</t>
  </si>
  <si>
    <t>OTROS MOBILIARIOS Y EQUIPOS NO IDENTIFICADOS PRECEDENTEMENTE</t>
  </si>
  <si>
    <t>EQUIPOS Y APARATOS AUDIOVISUALES</t>
  </si>
  <si>
    <t>AUTOMOVILES Y CAMIONES</t>
  </si>
  <si>
    <t>EQUIPOS DE CLIMATIZACION</t>
  </si>
  <si>
    <t>EQUIPOS DE TRACCION</t>
  </si>
  <si>
    <t>MAQUINARIAS Y EQUIPOS INDUSTRIALES</t>
  </si>
  <si>
    <t>EQUIPOS DE COMUNICACIÓN, TELECOMUNICACIONES Y SEÑALIZACION</t>
  </si>
  <si>
    <t>EQUIPOS DE GENERACION ELECTRICA</t>
  </si>
  <si>
    <t>HERRAMIENTAS Y MAQUINARIAS - HERRAMIENTAS</t>
  </si>
  <si>
    <t>EQUIPOS DE SEGURIDAD</t>
  </si>
  <si>
    <t>OBRAS</t>
  </si>
  <si>
    <t>OBRAS PARA EDIFICACION NO RESIDENCIAL</t>
  </si>
  <si>
    <t>PREPARADO POR:</t>
  </si>
  <si>
    <t>REVISADO POR:</t>
  </si>
  <si>
    <t>Dayrobi Ozoria Medina</t>
  </si>
  <si>
    <t>Enc. Div. Contabilidad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</si>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</sst>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4" fontId="2" fillId="4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164" fontId="0" fillId="4" borderId="1" xfId="1" applyFont="1" applyFill="1" applyBorder="1"/>
    <xf numFmtId="164" fontId="0" fillId="0" borderId="1" xfId="1" applyFont="1" applyBorder="1"/>
    <xf numFmtId="0" fontId="2" fillId="0" borderId="1" xfId="0" applyFont="1" applyBorder="1" applyAlignment="1">
      <alignment horizontal="center" wrapText="1"/>
    </xf>
    <xf numFmtId="164" fontId="2" fillId="0" borderId="1" xfId="1" applyFont="1" applyBorder="1"/>
    <xf numFmtId="0" fontId="0" fillId="4" borderId="1" xfId="0" applyFill="1" applyBorder="1"/>
    <xf numFmtId="164" fontId="2" fillId="4" borderId="1" xfId="0" applyNumberFormat="1" applyFont="1" applyFill="1" applyBorder="1"/>
    <xf numFmtId="0" fontId="7" fillId="4" borderId="1" xfId="0" applyFont="1" applyFill="1" applyBorder="1" applyAlignment="1">
      <alignment wrapText="1"/>
    </xf>
    <xf numFmtId="164" fontId="7" fillId="4" borderId="1" xfId="1" applyFont="1" applyFill="1" applyBorder="1"/>
    <xf numFmtId="0" fontId="0" fillId="4" borderId="1" xfId="0" applyFill="1" applyBorder="1" applyAlignment="1">
      <alignment wrapText="1"/>
    </xf>
    <xf numFmtId="4" fontId="0" fillId="4" borderId="1" xfId="0" applyNumberFormat="1" applyFill="1" applyBorder="1"/>
    <xf numFmtId="0" fontId="7" fillId="4" borderId="1" xfId="0" applyFont="1" applyFill="1" applyBorder="1" applyAlignment="1">
      <alignment horizontal="center" wrapText="1"/>
    </xf>
    <xf numFmtId="4" fontId="0" fillId="4" borderId="0" xfId="0" applyNumberFormat="1" applyFill="1"/>
    <xf numFmtId="164" fontId="8" fillId="4" borderId="1" xfId="1" applyFont="1" applyFill="1" applyBorder="1"/>
    <xf numFmtId="0" fontId="2" fillId="0" borderId="1" xfId="0" applyFont="1" applyBorder="1" applyAlignment="1">
      <alignment horizontal="center"/>
    </xf>
    <xf numFmtId="164" fontId="10" fillId="0" borderId="1" xfId="1" applyFont="1" applyFill="1" applyBorder="1"/>
    <xf numFmtId="164" fontId="0" fillId="0" borderId="0" xfId="1" applyFont="1"/>
    <xf numFmtId="164" fontId="0" fillId="0" borderId="0" xfId="1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9" fillId="4" borderId="2" xfId="0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right" wrapText="1"/>
    </xf>
    <xf numFmtId="164" fontId="2" fillId="0" borderId="0" xfId="1" applyFont="1" applyAlignment="1">
      <alignment horizontal="center"/>
    </xf>
    <xf numFmtId="164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155576</xdr:colOff>
      <xdr:row>0</xdr:row>
      <xdr:rowOff>11542</xdr:rowOff>
    </xdr:from>
    <xdr:to>
      <xdr:col>1</xdr:col>
      <xdr:colOff>561975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FB49CB-B585-4F8B-9158-7E94B789B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6" y="11542"/>
          <a:ext cx="1168399" cy="1274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OS\Docs\dayrobi.ozoria\Desktop\ESTADOS%20FINANCIEROS%202024\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ENERO"/>
      <sheetName val="BALANCE FEBRERO"/>
      <sheetName val="BALANCE MARZO"/>
      <sheetName val="BALANCE ABRIL"/>
      <sheetName val="BALANCE MAYO"/>
      <sheetName val="BALANCE JUNIO"/>
      <sheetName val="BALANCE JULIO"/>
      <sheetName val="BALANCE AGOSTO"/>
      <sheetName val="BALANCE SEPTIEMBRE"/>
      <sheetName val="BALANCE OCTUBRE"/>
      <sheetName val="BALANCE NOVIEMBRE"/>
      <sheetName val="BALANCE DICIEMBRE "/>
      <sheetName val="RESULTADOS ENERO"/>
      <sheetName val="RESULTADOS FEBRERO"/>
      <sheetName val="RESULTADOS MARZO"/>
      <sheetName val="RESULTADOS ABRIL"/>
      <sheetName val="RESULTADOS MAYO"/>
      <sheetName val="RESULTADOS JUNIO"/>
      <sheetName val="RESULTADOS JULIO"/>
      <sheetName val="RESULTADOS AGOSTO"/>
      <sheetName val="RESULTADOS SEPTIEMBRE"/>
      <sheetName val="RESULTADOS OCTUBRE"/>
      <sheetName val="RESULTADOS NOVIEMBRE"/>
      <sheetName val="RESULTADOS DICIEMBRE"/>
      <sheetName val="RESULTADOS 2024"/>
      <sheetName val="AJUSTES"/>
      <sheetName val="AMORTIZACION DE SEGUROS NOVIEMB"/>
      <sheetName val="AMORTIZACION DE SEGUROS DICIEMB"/>
      <sheetName val="LIBRETAS AL CIERRE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D18">
            <v>24019281.199999999</v>
          </cell>
        </row>
        <row r="19">
          <cell r="D19">
            <v>42000</v>
          </cell>
        </row>
        <row r="20">
          <cell r="D20">
            <v>10257000</v>
          </cell>
        </row>
        <row r="21">
          <cell r="D21">
            <v>269000</v>
          </cell>
        </row>
        <row r="22">
          <cell r="D22">
            <v>86143.5</v>
          </cell>
        </row>
        <row r="23">
          <cell r="D23">
            <v>80000</v>
          </cell>
        </row>
        <row r="24">
          <cell r="D24">
            <v>365943.7</v>
          </cell>
        </row>
        <row r="25">
          <cell r="D25">
            <v>1661000</v>
          </cell>
        </row>
        <row r="26">
          <cell r="D26">
            <v>2360565.96</v>
          </cell>
        </row>
        <row r="27">
          <cell r="D27">
            <v>2455696.9700000002</v>
          </cell>
        </row>
        <row r="28">
          <cell r="D28">
            <v>349663.07</v>
          </cell>
        </row>
        <row r="30">
          <cell r="D30">
            <v>78478.87</v>
          </cell>
        </row>
        <row r="31">
          <cell r="D31">
            <v>32896.39</v>
          </cell>
        </row>
        <row r="32">
          <cell r="D32">
            <v>1704094.67</v>
          </cell>
        </row>
        <row r="33">
          <cell r="D33">
            <v>843049.29</v>
          </cell>
        </row>
        <row r="34">
          <cell r="D34">
            <v>15510</v>
          </cell>
        </row>
        <row r="35">
          <cell r="D35">
            <v>9839</v>
          </cell>
        </row>
        <row r="36">
          <cell r="D36">
            <v>152815</v>
          </cell>
        </row>
        <row r="37">
          <cell r="D37">
            <v>712261.89</v>
          </cell>
        </row>
        <row r="38">
          <cell r="D38">
            <v>1638121.06</v>
          </cell>
        </row>
        <row r="39">
          <cell r="D39">
            <v>161475.42000000001</v>
          </cell>
        </row>
        <row r="40">
          <cell r="D40">
            <v>120000</v>
          </cell>
        </row>
      </sheetData>
      <sheetData sheetId="13">
        <row r="18">
          <cell r="D18">
            <v>24221614.530000001</v>
          </cell>
        </row>
        <row r="19">
          <cell r="D19">
            <v>42000</v>
          </cell>
        </row>
        <row r="20">
          <cell r="D20">
            <v>10257000</v>
          </cell>
        </row>
        <row r="21">
          <cell r="D21">
            <v>259000</v>
          </cell>
        </row>
        <row r="22">
          <cell r="D22">
            <v>1641000</v>
          </cell>
        </row>
        <row r="26">
          <cell r="D26">
            <v>2460807.09</v>
          </cell>
        </row>
        <row r="27">
          <cell r="D27">
            <v>2469352.64</v>
          </cell>
        </row>
        <row r="28">
          <cell r="D28">
            <v>353346.56</v>
          </cell>
        </row>
        <row r="30">
          <cell r="D30">
            <v>122041.63</v>
          </cell>
        </row>
        <row r="31">
          <cell r="D31">
            <v>60235</v>
          </cell>
        </row>
        <row r="32">
          <cell r="D32">
            <v>1652882.73</v>
          </cell>
        </row>
        <row r="33">
          <cell r="D33">
            <v>703140.32</v>
          </cell>
        </row>
        <row r="34">
          <cell r="D34">
            <v>7980</v>
          </cell>
        </row>
        <row r="35">
          <cell r="D35">
            <v>9156</v>
          </cell>
        </row>
        <row r="36">
          <cell r="D36">
            <v>50000</v>
          </cell>
        </row>
        <row r="37">
          <cell r="D37">
            <v>34338</v>
          </cell>
        </row>
        <row r="38">
          <cell r="D38">
            <v>113592.5</v>
          </cell>
        </row>
        <row r="39">
          <cell r="D39">
            <v>727101.99</v>
          </cell>
        </row>
        <row r="40">
          <cell r="D40">
            <v>1654133.88</v>
          </cell>
        </row>
        <row r="41">
          <cell r="D41">
            <v>118765.83</v>
          </cell>
        </row>
        <row r="42">
          <cell r="D42">
            <v>699976</v>
          </cell>
        </row>
        <row r="43">
          <cell r="D43">
            <v>342857.2</v>
          </cell>
        </row>
        <row r="44">
          <cell r="D44">
            <v>426406.15</v>
          </cell>
        </row>
        <row r="45">
          <cell r="D45">
            <v>351100</v>
          </cell>
        </row>
        <row r="46">
          <cell r="D46">
            <v>120000</v>
          </cell>
        </row>
        <row r="47">
          <cell r="D47">
            <v>4368102.95</v>
          </cell>
        </row>
        <row r="49">
          <cell r="D49">
            <v>68811</v>
          </cell>
        </row>
        <row r="50">
          <cell r="D50">
            <v>1090320</v>
          </cell>
        </row>
        <row r="51">
          <cell r="D51">
            <v>10335289.6</v>
          </cell>
        </row>
        <row r="52">
          <cell r="D52">
            <v>96094.48</v>
          </cell>
        </row>
        <row r="53">
          <cell r="D53">
            <v>59590</v>
          </cell>
        </row>
      </sheetData>
      <sheetData sheetId="14">
        <row r="18">
          <cell r="D18">
            <v>24221781.199999999</v>
          </cell>
        </row>
        <row r="19">
          <cell r="D19">
            <v>50000</v>
          </cell>
        </row>
        <row r="20">
          <cell r="D20">
            <v>10257000</v>
          </cell>
        </row>
        <row r="21">
          <cell r="D21">
            <v>259000</v>
          </cell>
        </row>
        <row r="23">
          <cell r="D23">
            <v>30000</v>
          </cell>
        </row>
        <row r="24">
          <cell r="D24">
            <v>111444.4</v>
          </cell>
        </row>
        <row r="25">
          <cell r="D25">
            <v>1651000</v>
          </cell>
        </row>
        <row r="26">
          <cell r="D26">
            <v>2461386.11</v>
          </cell>
        </row>
        <row r="27">
          <cell r="D27">
            <v>2469932.4700000002</v>
          </cell>
        </row>
        <row r="28">
          <cell r="D28">
            <v>353084.39</v>
          </cell>
        </row>
        <row r="30">
          <cell r="D30">
            <v>49620.94</v>
          </cell>
        </row>
        <row r="31">
          <cell r="D31">
            <v>61760.27</v>
          </cell>
        </row>
        <row r="32">
          <cell r="D32">
            <v>1675057.35</v>
          </cell>
        </row>
        <row r="33">
          <cell r="D33">
            <v>2232060.9500000002</v>
          </cell>
        </row>
        <row r="34">
          <cell r="D34">
            <v>7980</v>
          </cell>
        </row>
        <row r="35">
          <cell r="D35">
            <v>26544</v>
          </cell>
        </row>
        <row r="36">
          <cell r="D36">
            <v>165378.29999999999</v>
          </cell>
        </row>
        <row r="38">
          <cell r="D38">
            <v>78387.5</v>
          </cell>
        </row>
        <row r="39">
          <cell r="D39">
            <v>105625.92</v>
          </cell>
        </row>
        <row r="40">
          <cell r="D40">
            <v>274721.23</v>
          </cell>
        </row>
        <row r="41">
          <cell r="D41">
            <v>776701.99</v>
          </cell>
        </row>
        <row r="42">
          <cell r="D42">
            <v>230336</v>
          </cell>
        </row>
        <row r="43">
          <cell r="D43">
            <v>687396.88</v>
          </cell>
        </row>
        <row r="44">
          <cell r="D44">
            <v>1710481.05</v>
          </cell>
        </row>
        <row r="45">
          <cell r="D45">
            <v>1155049.78</v>
          </cell>
        </row>
        <row r="47">
          <cell r="D47">
            <v>171428.4</v>
          </cell>
        </row>
        <row r="48">
          <cell r="D48">
            <v>294977.65000000002</v>
          </cell>
        </row>
        <row r="49">
          <cell r="D49">
            <v>82500</v>
          </cell>
        </row>
        <row r="50">
          <cell r="D50">
            <v>120000</v>
          </cell>
        </row>
        <row r="51">
          <cell r="D51">
            <v>6068687.29</v>
          </cell>
        </row>
        <row r="52">
          <cell r="D52">
            <v>1410000</v>
          </cell>
        </row>
        <row r="54">
          <cell r="D54">
            <v>191750</v>
          </cell>
        </row>
        <row r="56">
          <cell r="D56">
            <v>35.4</v>
          </cell>
        </row>
        <row r="57">
          <cell r="D57">
            <v>1283250</v>
          </cell>
        </row>
        <row r="58">
          <cell r="D58">
            <v>244605815.52000001</v>
          </cell>
        </row>
        <row r="59">
          <cell r="D59">
            <v>82.6</v>
          </cell>
        </row>
        <row r="60">
          <cell r="D60">
            <v>10443</v>
          </cell>
        </row>
        <row r="61">
          <cell r="D61">
            <v>51566</v>
          </cell>
        </row>
        <row r="62">
          <cell r="D62">
            <v>340255.74</v>
          </cell>
        </row>
        <row r="63">
          <cell r="D63">
            <v>12720</v>
          </cell>
        </row>
        <row r="64">
          <cell r="D64">
            <v>21889</v>
          </cell>
        </row>
        <row r="65">
          <cell r="D65">
            <v>566.4</v>
          </cell>
        </row>
      </sheetData>
      <sheetData sheetId="15">
        <row r="18">
          <cell r="D18">
            <v>34326114.530000001</v>
          </cell>
        </row>
        <row r="19">
          <cell r="D19">
            <v>50000</v>
          </cell>
        </row>
        <row r="21">
          <cell r="D21">
            <v>259000</v>
          </cell>
        </row>
        <row r="24">
          <cell r="D24">
            <v>83064.14</v>
          </cell>
        </row>
        <row r="25">
          <cell r="D25">
            <v>1681000</v>
          </cell>
        </row>
        <row r="26">
          <cell r="D26">
            <v>2450562.04</v>
          </cell>
        </row>
        <row r="27">
          <cell r="D27">
            <v>2459093.14</v>
          </cell>
        </row>
        <row r="28">
          <cell r="D28">
            <v>351510.55</v>
          </cell>
        </row>
        <row r="30">
          <cell r="D30">
            <v>53973.2</v>
          </cell>
        </row>
        <row r="31">
          <cell r="D31">
            <v>29799.53</v>
          </cell>
        </row>
        <row r="32">
          <cell r="D32">
            <v>1798993.86</v>
          </cell>
        </row>
        <row r="33">
          <cell r="D33">
            <v>2646540.71</v>
          </cell>
        </row>
        <row r="34">
          <cell r="D34">
            <v>8160</v>
          </cell>
        </row>
        <row r="35">
          <cell r="D35">
            <v>17565</v>
          </cell>
        </row>
        <row r="36">
          <cell r="D36">
            <v>83333.320000000007</v>
          </cell>
        </row>
        <row r="39">
          <cell r="D39">
            <v>107277.5</v>
          </cell>
        </row>
        <row r="40">
          <cell r="D40">
            <v>96414.5</v>
          </cell>
        </row>
        <row r="41">
          <cell r="D41">
            <v>26517.22</v>
          </cell>
        </row>
        <row r="42">
          <cell r="D42">
            <v>822885.47</v>
          </cell>
        </row>
        <row r="43">
          <cell r="D43">
            <v>1579010.99</v>
          </cell>
        </row>
        <row r="44">
          <cell r="D44">
            <v>1558662</v>
          </cell>
        </row>
        <row r="45">
          <cell r="D45">
            <v>1647970.03</v>
          </cell>
        </row>
        <row r="46">
          <cell r="D46">
            <v>14778.7</v>
          </cell>
        </row>
        <row r="49">
          <cell r="D49">
            <v>295392.40000000002</v>
          </cell>
        </row>
        <row r="50">
          <cell r="D50">
            <v>238839.95</v>
          </cell>
        </row>
        <row r="52">
          <cell r="D52">
            <v>120000</v>
          </cell>
        </row>
        <row r="53">
          <cell r="D53">
            <v>4277709.0999999996</v>
          </cell>
        </row>
        <row r="55">
          <cell r="D55">
            <v>493026</v>
          </cell>
        </row>
        <row r="57">
          <cell r="D57">
            <v>53742892.32</v>
          </cell>
        </row>
        <row r="58">
          <cell r="D58">
            <v>997500</v>
          </cell>
        </row>
        <row r="59">
          <cell r="D59">
            <v>1852500</v>
          </cell>
        </row>
        <row r="60">
          <cell r="D60">
            <v>17759</v>
          </cell>
        </row>
        <row r="61">
          <cell r="D61">
            <v>8743.7999999999993</v>
          </cell>
        </row>
        <row r="62">
          <cell r="D62">
            <v>9744465.9499999993</v>
          </cell>
        </row>
        <row r="63">
          <cell r="D63">
            <v>102070</v>
          </cell>
        </row>
        <row r="64">
          <cell r="D64">
            <v>100521.55</v>
          </cell>
        </row>
        <row r="66">
          <cell r="D66">
            <v>65018</v>
          </cell>
        </row>
        <row r="68">
          <cell r="D68">
            <v>25960</v>
          </cell>
        </row>
      </sheetData>
      <sheetData sheetId="16">
        <row r="18">
          <cell r="D18">
            <v>23958447.859999999</v>
          </cell>
        </row>
        <row r="19">
          <cell r="D19">
            <v>50000</v>
          </cell>
        </row>
        <row r="20">
          <cell r="D20">
            <v>10138000</v>
          </cell>
        </row>
        <row r="21">
          <cell r="D21">
            <v>259000</v>
          </cell>
        </row>
        <row r="22">
          <cell r="D22">
            <v>1691000</v>
          </cell>
        </row>
        <row r="23">
          <cell r="D23">
            <v>24052652.77</v>
          </cell>
        </row>
        <row r="24">
          <cell r="D24">
            <v>6425250</v>
          </cell>
        </row>
        <row r="25">
          <cell r="D25">
            <v>100000</v>
          </cell>
        </row>
        <row r="26">
          <cell r="D26">
            <v>135000</v>
          </cell>
        </row>
        <row r="27">
          <cell r="D27">
            <v>387263.5</v>
          </cell>
        </row>
        <row r="29">
          <cell r="D29">
            <v>2434278.67</v>
          </cell>
        </row>
        <row r="30">
          <cell r="D30">
            <v>2442786.81</v>
          </cell>
        </row>
        <row r="31">
          <cell r="D31">
            <v>349558.2</v>
          </cell>
        </row>
        <row r="33">
          <cell r="D33">
            <v>46827.18</v>
          </cell>
        </row>
        <row r="34">
          <cell r="D34">
            <v>58083.38</v>
          </cell>
        </row>
        <row r="35">
          <cell r="D35">
            <v>1716771.8</v>
          </cell>
        </row>
        <row r="36">
          <cell r="D36">
            <v>2139794.7599999998</v>
          </cell>
        </row>
        <row r="37">
          <cell r="D37">
            <v>7530</v>
          </cell>
        </row>
        <row r="38">
          <cell r="D38">
            <v>9703</v>
          </cell>
        </row>
        <row r="39">
          <cell r="D39">
            <v>20833.330000000002</v>
          </cell>
        </row>
        <row r="40">
          <cell r="D40">
            <v>367697.15</v>
          </cell>
        </row>
        <row r="42">
          <cell r="D42">
            <v>110860</v>
          </cell>
        </row>
        <row r="43">
          <cell r="D43">
            <v>49414.66</v>
          </cell>
        </row>
        <row r="44">
          <cell r="D44">
            <v>654882.30000000005</v>
          </cell>
        </row>
        <row r="45">
          <cell r="D45">
            <v>560646</v>
          </cell>
        </row>
        <row r="46">
          <cell r="D46">
            <v>1944803.82</v>
          </cell>
        </row>
        <row r="47">
          <cell r="D47">
            <v>41064</v>
          </cell>
        </row>
        <row r="48">
          <cell r="D48">
            <v>411053</v>
          </cell>
        </row>
        <row r="49">
          <cell r="D49">
            <v>886711.04</v>
          </cell>
        </row>
        <row r="51">
          <cell r="D51">
            <v>171428.6</v>
          </cell>
        </row>
        <row r="52">
          <cell r="D52">
            <v>163134.41</v>
          </cell>
        </row>
        <row r="53">
          <cell r="D53">
            <v>88500</v>
          </cell>
        </row>
        <row r="54">
          <cell r="D54">
            <v>82500</v>
          </cell>
        </row>
        <row r="55">
          <cell r="D55">
            <v>134284</v>
          </cell>
        </row>
        <row r="57">
          <cell r="D57">
            <v>2099857.2000000002</v>
          </cell>
        </row>
        <row r="59">
          <cell r="D59">
            <v>108116</v>
          </cell>
        </row>
        <row r="61">
          <cell r="D61">
            <v>162840</v>
          </cell>
        </row>
        <row r="62">
          <cell r="D62">
            <v>3623062.56</v>
          </cell>
        </row>
        <row r="63">
          <cell r="D63">
            <v>450000</v>
          </cell>
        </row>
        <row r="64">
          <cell r="D64">
            <v>500000</v>
          </cell>
        </row>
        <row r="65">
          <cell r="D65">
            <v>1193216</v>
          </cell>
        </row>
        <row r="67">
          <cell r="D67">
            <v>35046</v>
          </cell>
        </row>
        <row r="69">
          <cell r="D69">
            <v>259555</v>
          </cell>
        </row>
        <row r="70">
          <cell r="D70">
            <v>231280</v>
          </cell>
        </row>
        <row r="71">
          <cell r="D71">
            <v>54799.99</v>
          </cell>
        </row>
        <row r="72">
          <cell r="D72">
            <v>206972</v>
          </cell>
        </row>
      </sheetData>
      <sheetData sheetId="17">
        <row r="18">
          <cell r="D18">
            <v>23957614.530000001</v>
          </cell>
        </row>
        <row r="19">
          <cell r="D19">
            <v>50000</v>
          </cell>
        </row>
        <row r="20">
          <cell r="D20">
            <v>10380000</v>
          </cell>
        </row>
        <row r="21">
          <cell r="D21">
            <v>259000</v>
          </cell>
        </row>
        <row r="22">
          <cell r="D22">
            <v>1686000</v>
          </cell>
        </row>
        <row r="26">
          <cell r="D26">
            <v>2455135.09</v>
          </cell>
        </row>
        <row r="27">
          <cell r="D27">
            <v>2459909.64</v>
          </cell>
        </row>
        <row r="28">
          <cell r="D28">
            <v>352688.54</v>
          </cell>
        </row>
        <row r="30">
          <cell r="D30">
            <v>44841.51</v>
          </cell>
        </row>
        <row r="31">
          <cell r="D31">
            <v>63813.37</v>
          </cell>
        </row>
        <row r="32">
          <cell r="D32">
            <v>1729105.61</v>
          </cell>
        </row>
        <row r="33">
          <cell r="D33">
            <v>2502542.94</v>
          </cell>
        </row>
        <row r="34">
          <cell r="D34">
            <v>8790</v>
          </cell>
        </row>
        <row r="35">
          <cell r="D35">
            <v>9780</v>
          </cell>
        </row>
        <row r="36">
          <cell r="D36">
            <v>300886.51</v>
          </cell>
        </row>
        <row r="38">
          <cell r="D38">
            <v>222480</v>
          </cell>
        </row>
        <row r="39">
          <cell r="D39">
            <v>441985.6</v>
          </cell>
        </row>
        <row r="40">
          <cell r="D40">
            <v>977931.57</v>
          </cell>
        </row>
        <row r="41">
          <cell r="D41">
            <v>136654.79999999999</v>
          </cell>
        </row>
        <row r="42">
          <cell r="D42">
            <v>1797748.56</v>
          </cell>
        </row>
        <row r="43">
          <cell r="D43">
            <v>86142.36</v>
          </cell>
        </row>
        <row r="44">
          <cell r="D44">
            <v>1661417.1</v>
          </cell>
        </row>
        <row r="45">
          <cell r="D45">
            <v>1544620</v>
          </cell>
        </row>
        <row r="46">
          <cell r="D46">
            <v>49380</v>
          </cell>
        </row>
        <row r="48">
          <cell r="D48">
            <v>295945.41000000003</v>
          </cell>
        </row>
        <row r="49">
          <cell r="D49">
            <v>13561972</v>
          </cell>
        </row>
        <row r="52">
          <cell r="D52">
            <v>2712565.53</v>
          </cell>
        </row>
        <row r="54">
          <cell r="D54">
            <v>58844</v>
          </cell>
        </row>
        <row r="56">
          <cell r="D56">
            <v>309685100</v>
          </cell>
        </row>
        <row r="57">
          <cell r="D57">
            <v>357500</v>
          </cell>
        </row>
        <row r="58">
          <cell r="D58">
            <v>648688.5</v>
          </cell>
        </row>
        <row r="59">
          <cell r="D59">
            <v>229628</v>
          </cell>
        </row>
        <row r="61">
          <cell r="D61">
            <v>2508</v>
          </cell>
        </row>
        <row r="63">
          <cell r="D63">
            <v>9585000</v>
          </cell>
        </row>
        <row r="64">
          <cell r="D64">
            <v>1573412</v>
          </cell>
        </row>
        <row r="66">
          <cell r="D66">
            <v>6314195.7999999998</v>
          </cell>
        </row>
      </sheetData>
      <sheetData sheetId="18">
        <row r="18">
          <cell r="D18">
            <v>23627781.199999999</v>
          </cell>
        </row>
        <row r="19">
          <cell r="D19">
            <v>50000</v>
          </cell>
        </row>
        <row r="20">
          <cell r="D20">
            <v>10247000.01</v>
          </cell>
        </row>
        <row r="21">
          <cell r="D21">
            <v>259000</v>
          </cell>
        </row>
        <row r="22">
          <cell r="D22">
            <v>1686000</v>
          </cell>
        </row>
        <row r="23">
          <cell r="D23">
            <v>1145000</v>
          </cell>
        </row>
        <row r="24">
          <cell r="D24">
            <v>1777895.69</v>
          </cell>
        </row>
        <row r="25">
          <cell r="D25">
            <v>625433.43999999994</v>
          </cell>
        </row>
        <row r="27">
          <cell r="D27">
            <v>2418562.52</v>
          </cell>
        </row>
        <row r="28">
          <cell r="D28">
            <v>2427048.46</v>
          </cell>
        </row>
        <row r="29">
          <cell r="D29">
            <v>347163.01</v>
          </cell>
        </row>
        <row r="31">
          <cell r="D31">
            <v>89095.78</v>
          </cell>
        </row>
        <row r="32">
          <cell r="D32">
            <v>29314.65</v>
          </cell>
        </row>
        <row r="33">
          <cell r="D33">
            <v>2457612.96</v>
          </cell>
        </row>
        <row r="34">
          <cell r="D34">
            <v>2909163.3</v>
          </cell>
        </row>
        <row r="35">
          <cell r="D35">
            <v>7530</v>
          </cell>
        </row>
        <row r="36">
          <cell r="D36">
            <v>12660</v>
          </cell>
        </row>
        <row r="38">
          <cell r="D38">
            <v>112542.5</v>
          </cell>
        </row>
        <row r="40">
          <cell r="D40">
            <v>87149.709999999963</v>
          </cell>
        </row>
        <row r="41">
          <cell r="D41">
            <v>8393709.5</v>
          </cell>
        </row>
        <row r="42">
          <cell r="D42">
            <v>2109968.5299999998</v>
          </cell>
        </row>
        <row r="43">
          <cell r="D43">
            <v>349280</v>
          </cell>
        </row>
        <row r="44">
          <cell r="D44">
            <v>237106.84</v>
          </cell>
        </row>
        <row r="45">
          <cell r="D45">
            <v>985000.01</v>
          </cell>
        </row>
        <row r="47">
          <cell r="D47">
            <v>59090</v>
          </cell>
        </row>
        <row r="48">
          <cell r="D48">
            <v>357037.17</v>
          </cell>
        </row>
        <row r="49">
          <cell r="D49">
            <v>185608.57</v>
          </cell>
        </row>
        <row r="50">
          <cell r="D50">
            <v>302670</v>
          </cell>
        </row>
        <row r="51">
          <cell r="D51">
            <v>132000</v>
          </cell>
        </row>
        <row r="52">
          <cell r="D52">
            <v>236000</v>
          </cell>
        </row>
        <row r="53">
          <cell r="D53">
            <v>2521542</v>
          </cell>
        </row>
        <row r="54">
          <cell r="D54">
            <v>3896377.7</v>
          </cell>
        </row>
        <row r="56">
          <cell r="D56">
            <v>91095</v>
          </cell>
        </row>
        <row r="57">
          <cell r="D57">
            <v>126673</v>
          </cell>
        </row>
        <row r="58">
          <cell r="D58">
            <v>10199.99</v>
          </cell>
        </row>
        <row r="60">
          <cell r="D60">
            <v>843700</v>
          </cell>
        </row>
        <row r="61">
          <cell r="D61">
            <v>2946129.6</v>
          </cell>
        </row>
        <row r="62">
          <cell r="D62">
            <v>76932.47</v>
          </cell>
        </row>
        <row r="63">
          <cell r="D63">
            <v>10304.92</v>
          </cell>
        </row>
        <row r="64">
          <cell r="D64">
            <v>129114</v>
          </cell>
        </row>
        <row r="65">
          <cell r="D65">
            <v>56574.99</v>
          </cell>
        </row>
        <row r="66">
          <cell r="D66">
            <v>387162.92</v>
          </cell>
        </row>
        <row r="67">
          <cell r="D67">
            <v>25619.97</v>
          </cell>
        </row>
        <row r="68">
          <cell r="D68">
            <v>491445.58</v>
          </cell>
        </row>
        <row r="69">
          <cell r="D69">
            <v>90914.16</v>
          </cell>
        </row>
        <row r="70">
          <cell r="D70">
            <v>508694.54</v>
          </cell>
        </row>
        <row r="71">
          <cell r="D71">
            <v>8200.01</v>
          </cell>
        </row>
        <row r="72">
          <cell r="D72">
            <v>36166.06</v>
          </cell>
        </row>
        <row r="73">
          <cell r="D73">
            <v>6249.99</v>
          </cell>
        </row>
        <row r="75">
          <cell r="D75">
            <v>10872752.6</v>
          </cell>
        </row>
        <row r="76">
          <cell r="D76">
            <v>1203815.3500000001</v>
          </cell>
        </row>
        <row r="77">
          <cell r="D77">
            <v>283786.46000000002</v>
          </cell>
        </row>
        <row r="78">
          <cell r="D78">
            <v>61994.99</v>
          </cell>
        </row>
        <row r="79">
          <cell r="D79">
            <v>9569.99</v>
          </cell>
        </row>
        <row r="80">
          <cell r="D80">
            <v>442500</v>
          </cell>
        </row>
        <row r="81">
          <cell r="D81">
            <v>3812.49</v>
          </cell>
        </row>
        <row r="82">
          <cell r="D82">
            <v>39975</v>
          </cell>
        </row>
        <row r="83">
          <cell r="D83">
            <v>3531600</v>
          </cell>
        </row>
      </sheetData>
      <sheetData sheetId="19">
        <row r="18">
          <cell r="D18">
            <v>23475947.869999997</v>
          </cell>
        </row>
        <row r="19">
          <cell r="D19">
            <v>50000</v>
          </cell>
        </row>
        <row r="20">
          <cell r="D20">
            <v>9883933.3300000001</v>
          </cell>
        </row>
        <row r="21">
          <cell r="D21">
            <v>259000</v>
          </cell>
        </row>
        <row r="22">
          <cell r="D22">
            <v>1681000</v>
          </cell>
        </row>
        <row r="23">
          <cell r="D23">
            <v>2382056.1</v>
          </cell>
        </row>
        <row r="24">
          <cell r="D24">
            <v>2390490.5700000003</v>
          </cell>
        </row>
        <row r="25">
          <cell r="D25">
            <v>341893.43</v>
          </cell>
        </row>
        <row r="27">
          <cell r="D27">
            <v>20833.330000000002</v>
          </cell>
        </row>
        <row r="28">
          <cell r="D28">
            <v>44822.59</v>
          </cell>
        </row>
        <row r="29">
          <cell r="D29">
            <v>61778.33</v>
          </cell>
        </row>
        <row r="30">
          <cell r="D30">
            <v>1821687.69</v>
          </cell>
        </row>
        <row r="31">
          <cell r="D31">
            <v>2224622.0499999998</v>
          </cell>
        </row>
        <row r="32">
          <cell r="D32">
            <v>7530</v>
          </cell>
        </row>
        <row r="33">
          <cell r="D33">
            <v>10978</v>
          </cell>
        </row>
        <row r="34">
          <cell r="D34">
            <v>221370</v>
          </cell>
        </row>
        <row r="35">
          <cell r="D35">
            <v>1451813.5899999999</v>
          </cell>
        </row>
        <row r="36">
          <cell r="D36">
            <v>18370</v>
          </cell>
        </row>
        <row r="37">
          <cell r="D37">
            <v>185608.57</v>
          </cell>
        </row>
        <row r="38">
          <cell r="D38">
            <v>185608.57</v>
          </cell>
        </row>
        <row r="39">
          <cell r="D39">
            <v>351050</v>
          </cell>
        </row>
        <row r="40">
          <cell r="D40">
            <v>9708078.8100000005</v>
          </cell>
        </row>
        <row r="41">
          <cell r="D41">
            <v>752785</v>
          </cell>
        </row>
        <row r="43">
          <cell r="D43">
            <v>30650</v>
          </cell>
        </row>
        <row r="44">
          <cell r="D44">
            <v>715000</v>
          </cell>
        </row>
        <row r="45">
          <cell r="D45">
            <v>1217804.52</v>
          </cell>
        </row>
        <row r="47">
          <cell r="D47">
            <v>4130595.46</v>
          </cell>
        </row>
      </sheetData>
      <sheetData sheetId="20">
        <row r="18">
          <cell r="D18">
            <v>23154947.869999997</v>
          </cell>
        </row>
        <row r="19">
          <cell r="D19">
            <v>50000</v>
          </cell>
        </row>
        <row r="20">
          <cell r="D20">
            <v>10037000</v>
          </cell>
        </row>
        <row r="21">
          <cell r="D21">
            <v>259000</v>
          </cell>
        </row>
        <row r="22">
          <cell r="D22">
            <v>360000</v>
          </cell>
        </row>
        <row r="23">
          <cell r="D23">
            <v>750000</v>
          </cell>
        </row>
        <row r="24">
          <cell r="D24">
            <v>669358.55999999994</v>
          </cell>
        </row>
        <row r="25">
          <cell r="D25">
            <v>1681000</v>
          </cell>
        </row>
        <row r="26">
          <cell r="D26">
            <v>2370149.63</v>
          </cell>
        </row>
        <row r="27">
          <cell r="D27">
            <v>2378567.3000000003</v>
          </cell>
        </row>
        <row r="28">
          <cell r="D28">
            <v>341229.65</v>
          </cell>
        </row>
        <row r="30">
          <cell r="D30">
            <v>47721.26</v>
          </cell>
        </row>
        <row r="31">
          <cell r="D31">
            <v>84413.1</v>
          </cell>
        </row>
        <row r="32">
          <cell r="D32">
            <v>1877145.39</v>
          </cell>
        </row>
        <row r="33">
          <cell r="D33">
            <v>1616432.45</v>
          </cell>
        </row>
        <row r="34">
          <cell r="D34">
            <v>115234</v>
          </cell>
        </row>
        <row r="35">
          <cell r="D35">
            <v>31577</v>
          </cell>
        </row>
        <row r="36">
          <cell r="D36">
            <v>20833.330000000002</v>
          </cell>
        </row>
        <row r="37">
          <cell r="D37">
            <v>186567.39</v>
          </cell>
        </row>
        <row r="38">
          <cell r="D38">
            <v>177579.36</v>
          </cell>
        </row>
        <row r="39">
          <cell r="D39">
            <v>118790</v>
          </cell>
        </row>
        <row r="40">
          <cell r="D40">
            <v>412646.40000000002</v>
          </cell>
        </row>
        <row r="41">
          <cell r="D41">
            <v>711270.71</v>
          </cell>
        </row>
        <row r="42">
          <cell r="D42">
            <v>4735119.6399999997</v>
          </cell>
        </row>
        <row r="43">
          <cell r="D43">
            <v>1987950.09</v>
          </cell>
        </row>
        <row r="44">
          <cell r="D44">
            <v>250160</v>
          </cell>
        </row>
        <row r="45">
          <cell r="D45">
            <v>171589.88</v>
          </cell>
        </row>
        <row r="46">
          <cell r="D46">
            <v>4680</v>
          </cell>
        </row>
        <row r="47">
          <cell r="D47">
            <v>194284.79999999999</v>
          </cell>
        </row>
        <row r="48">
          <cell r="D48">
            <v>185708.57</v>
          </cell>
        </row>
        <row r="49">
          <cell r="D49">
            <v>39294</v>
          </cell>
        </row>
        <row r="50">
          <cell r="D50">
            <v>3120374.71</v>
          </cell>
        </row>
        <row r="51">
          <cell r="D51">
            <v>186477.17</v>
          </cell>
        </row>
        <row r="53">
          <cell r="D53">
            <v>274076.05</v>
          </cell>
        </row>
        <row r="54">
          <cell r="D54">
            <v>12649.98</v>
          </cell>
        </row>
        <row r="55">
          <cell r="D55">
            <v>2946129.6</v>
          </cell>
        </row>
        <row r="56">
          <cell r="D56">
            <v>24473.200000000001</v>
          </cell>
        </row>
        <row r="57">
          <cell r="D57">
            <v>357500</v>
          </cell>
        </row>
        <row r="58">
          <cell r="D58">
            <v>605841.78</v>
          </cell>
        </row>
        <row r="59">
          <cell r="D59">
            <v>5853450.1799999997</v>
          </cell>
        </row>
        <row r="60">
          <cell r="D60">
            <v>588465.53</v>
          </cell>
        </row>
        <row r="61">
          <cell r="D61">
            <v>4354.2</v>
          </cell>
        </row>
        <row r="62">
          <cell r="D62">
            <v>136927.20000000001</v>
          </cell>
        </row>
        <row r="64">
          <cell r="D64">
            <v>1748795.4</v>
          </cell>
        </row>
        <row r="65">
          <cell r="D65">
            <v>2988945.83</v>
          </cell>
        </row>
        <row r="66">
          <cell r="D66">
            <v>5995000</v>
          </cell>
        </row>
      </sheetData>
      <sheetData sheetId="21">
        <row r="18">
          <cell r="D18">
            <v>25242281.199999999</v>
          </cell>
        </row>
        <row r="19">
          <cell r="D19">
            <v>50000</v>
          </cell>
        </row>
        <row r="20">
          <cell r="D20">
            <v>10982000</v>
          </cell>
        </row>
        <row r="21">
          <cell r="D21">
            <v>332000</v>
          </cell>
        </row>
        <row r="23">
          <cell r="D23">
            <v>600000</v>
          </cell>
        </row>
        <row r="24">
          <cell r="D24">
            <v>942685.74</v>
          </cell>
        </row>
        <row r="25">
          <cell r="D25">
            <v>1363515.84</v>
          </cell>
        </row>
        <row r="26">
          <cell r="D26">
            <v>1691000</v>
          </cell>
        </row>
        <row r="27">
          <cell r="D27">
            <v>35552733.329999998</v>
          </cell>
        </row>
        <row r="28">
          <cell r="D28">
            <v>7149.39</v>
          </cell>
        </row>
        <row r="29">
          <cell r="D29">
            <v>2590317.7599999998</v>
          </cell>
        </row>
        <row r="30">
          <cell r="D30">
            <v>2599045.9700000002</v>
          </cell>
        </row>
        <row r="31">
          <cell r="D31">
            <v>376442.34</v>
          </cell>
        </row>
        <row r="33">
          <cell r="D33">
            <v>63968.33</v>
          </cell>
        </row>
        <row r="34">
          <cell r="D34">
            <v>60330.18</v>
          </cell>
        </row>
        <row r="35">
          <cell r="D35">
            <v>1890849.72</v>
          </cell>
        </row>
        <row r="36">
          <cell r="D36">
            <v>444199.86</v>
          </cell>
        </row>
        <row r="37">
          <cell r="D37">
            <v>8403</v>
          </cell>
        </row>
        <row r="38">
          <cell r="D38">
            <v>19617</v>
          </cell>
        </row>
        <row r="39">
          <cell r="D39">
            <v>100465.2</v>
          </cell>
        </row>
        <row r="40">
          <cell r="D40">
            <v>228058.6</v>
          </cell>
        </row>
        <row r="41">
          <cell r="D41">
            <v>114980</v>
          </cell>
        </row>
        <row r="42">
          <cell r="D42">
            <v>447940.8</v>
          </cell>
        </row>
        <row r="43">
          <cell r="D43">
            <v>135149.71</v>
          </cell>
        </row>
        <row r="44">
          <cell r="D44">
            <v>584100</v>
          </cell>
        </row>
        <row r="45">
          <cell r="D45">
            <v>1328598.6499999999</v>
          </cell>
        </row>
        <row r="46">
          <cell r="D46">
            <v>676239.22</v>
          </cell>
        </row>
        <row r="47">
          <cell r="D47">
            <v>1839581.78</v>
          </cell>
        </row>
        <row r="48">
          <cell r="D48">
            <v>203950</v>
          </cell>
        </row>
        <row r="49">
          <cell r="D49">
            <v>194284.79999999999</v>
          </cell>
        </row>
        <row r="50">
          <cell r="D50">
            <v>185708.57</v>
          </cell>
        </row>
        <row r="53">
          <cell r="D53">
            <v>3028243.21</v>
          </cell>
        </row>
        <row r="55">
          <cell r="D55">
            <v>86475</v>
          </cell>
        </row>
        <row r="56">
          <cell r="D56">
            <v>594796</v>
          </cell>
        </row>
        <row r="57">
          <cell r="D57">
            <v>233640</v>
          </cell>
        </row>
        <row r="59">
          <cell r="D59">
            <v>784700</v>
          </cell>
        </row>
        <row r="60">
          <cell r="D60">
            <v>609627.12</v>
          </cell>
        </row>
        <row r="62">
          <cell r="D62">
            <v>7305.07</v>
          </cell>
        </row>
        <row r="63">
          <cell r="D63">
            <v>357500</v>
          </cell>
        </row>
        <row r="64">
          <cell r="D64">
            <v>592500</v>
          </cell>
        </row>
        <row r="65">
          <cell r="D65">
            <v>40120</v>
          </cell>
        </row>
        <row r="66">
          <cell r="D66">
            <v>758681</v>
          </cell>
        </row>
        <row r="67">
          <cell r="D67">
            <v>241256.32000000001</v>
          </cell>
        </row>
        <row r="68">
          <cell r="D68">
            <v>18342.900000000001</v>
          </cell>
        </row>
        <row r="69">
          <cell r="D69">
            <v>100850.55</v>
          </cell>
        </row>
        <row r="70">
          <cell r="D70">
            <v>2102.4899999999998</v>
          </cell>
        </row>
        <row r="71">
          <cell r="D71">
            <v>29652.46</v>
          </cell>
        </row>
        <row r="72">
          <cell r="D72">
            <v>24415.5</v>
          </cell>
        </row>
        <row r="74">
          <cell r="D74">
            <v>1313175.98</v>
          </cell>
        </row>
        <row r="75">
          <cell r="D75">
            <v>540027</v>
          </cell>
        </row>
        <row r="76">
          <cell r="D76">
            <v>3595000</v>
          </cell>
        </row>
        <row r="77">
          <cell r="D77">
            <v>9569.99</v>
          </cell>
        </row>
        <row r="78">
          <cell r="D78">
            <v>175129.11</v>
          </cell>
        </row>
        <row r="79">
          <cell r="D79">
            <v>3812.49</v>
          </cell>
        </row>
      </sheetData>
      <sheetData sheetId="22">
        <row r="18">
          <cell r="D18">
            <v>26745281.199999999</v>
          </cell>
        </row>
        <row r="19">
          <cell r="D19">
            <v>50000</v>
          </cell>
        </row>
        <row r="20">
          <cell r="D20">
            <v>12292200</v>
          </cell>
        </row>
        <row r="21">
          <cell r="D21">
            <v>90000</v>
          </cell>
        </row>
        <row r="22">
          <cell r="D22">
            <v>610083.32999999996</v>
          </cell>
        </row>
        <row r="23">
          <cell r="D23">
            <v>357000</v>
          </cell>
        </row>
        <row r="24">
          <cell r="D24">
            <v>36487942.310000002</v>
          </cell>
        </row>
        <row r="28">
          <cell r="D28">
            <v>1691000</v>
          </cell>
        </row>
        <row r="29">
          <cell r="D29">
            <v>2797927.14</v>
          </cell>
        </row>
        <row r="30">
          <cell r="D30">
            <v>2806948.17</v>
          </cell>
        </row>
        <row r="31">
          <cell r="D31">
            <v>406919.6</v>
          </cell>
        </row>
        <row r="33">
          <cell r="D33">
            <v>1251.04</v>
          </cell>
        </row>
        <row r="34">
          <cell r="D34">
            <v>55523.86</v>
          </cell>
        </row>
        <row r="35">
          <cell r="D35">
            <v>1458907.04</v>
          </cell>
        </row>
        <row r="36">
          <cell r="D36">
            <v>5070483.5</v>
          </cell>
        </row>
        <row r="37">
          <cell r="D37">
            <v>73162</v>
          </cell>
        </row>
        <row r="38">
          <cell r="D38">
            <v>16465</v>
          </cell>
        </row>
        <row r="39">
          <cell r="D39">
            <v>20833.330000000002</v>
          </cell>
        </row>
        <row r="41">
          <cell r="D41">
            <v>223600.56</v>
          </cell>
        </row>
        <row r="42">
          <cell r="D42">
            <v>144247.5</v>
          </cell>
        </row>
        <row r="43">
          <cell r="D43">
            <v>370115.9</v>
          </cell>
        </row>
        <row r="44">
          <cell r="D44">
            <v>135149.71</v>
          </cell>
        </row>
        <row r="45">
          <cell r="D45">
            <v>707000</v>
          </cell>
        </row>
        <row r="46">
          <cell r="D46">
            <v>1909691.52</v>
          </cell>
        </row>
        <row r="47">
          <cell r="D47">
            <v>972852.17</v>
          </cell>
        </row>
        <row r="49">
          <cell r="D49">
            <v>194284.79999999999</v>
          </cell>
        </row>
        <row r="50">
          <cell r="D50">
            <v>1014735.54</v>
          </cell>
        </row>
        <row r="53">
          <cell r="D53">
            <v>3732635.84</v>
          </cell>
        </row>
        <row r="54">
          <cell r="D54">
            <v>47522.82</v>
          </cell>
        </row>
        <row r="56">
          <cell r="D56">
            <v>111255</v>
          </cell>
        </row>
        <row r="58">
          <cell r="D58">
            <v>74772.399999999994</v>
          </cell>
        </row>
        <row r="60">
          <cell r="D60">
            <v>357500</v>
          </cell>
        </row>
        <row r="61">
          <cell r="D61">
            <v>592500</v>
          </cell>
        </row>
        <row r="62">
          <cell r="D62">
            <v>1114704.43</v>
          </cell>
        </row>
        <row r="63">
          <cell r="D63">
            <v>78352</v>
          </cell>
        </row>
        <row r="65">
          <cell r="D65">
            <v>1744984</v>
          </cell>
        </row>
      </sheetData>
      <sheetData sheetId="23">
        <row r="16">
          <cell r="D16">
            <v>27766281.199999999</v>
          </cell>
        </row>
        <row r="17">
          <cell r="D17">
            <v>12896000</v>
          </cell>
        </row>
        <row r="18">
          <cell r="D18">
            <v>30000</v>
          </cell>
        </row>
        <row r="19">
          <cell r="D19">
            <v>377000</v>
          </cell>
        </row>
        <row r="20">
          <cell r="D20">
            <v>7031000</v>
          </cell>
        </row>
        <row r="21">
          <cell r="D21">
            <v>90416.67</v>
          </cell>
        </row>
        <row r="22">
          <cell r="D22">
            <v>34522141.740000002</v>
          </cell>
        </row>
        <row r="23">
          <cell r="D23">
            <v>49383.44</v>
          </cell>
        </row>
        <row r="24">
          <cell r="D24">
            <v>480000</v>
          </cell>
        </row>
        <row r="25">
          <cell r="D25">
            <v>638000</v>
          </cell>
        </row>
        <row r="26">
          <cell r="D26">
            <v>1369450.85</v>
          </cell>
        </row>
        <row r="27">
          <cell r="D27">
            <v>433750</v>
          </cell>
        </row>
        <row r="28">
          <cell r="D28">
            <v>2906744.46</v>
          </cell>
        </row>
        <row r="29">
          <cell r="D29">
            <v>2915918.97</v>
          </cell>
        </row>
        <row r="30">
          <cell r="D30">
            <v>423168.91</v>
          </cell>
        </row>
        <row r="32">
          <cell r="D32">
            <v>29749.77</v>
          </cell>
        </row>
        <row r="33">
          <cell r="D33">
            <v>140437.03</v>
          </cell>
        </row>
        <row r="34">
          <cell r="D34">
            <v>1403224.98</v>
          </cell>
        </row>
        <row r="35">
          <cell r="D35">
            <v>1202981.24</v>
          </cell>
        </row>
        <row r="36">
          <cell r="D36">
            <v>8403</v>
          </cell>
        </row>
        <row r="37">
          <cell r="D37">
            <v>12065</v>
          </cell>
        </row>
        <row r="38">
          <cell r="D38">
            <v>1420833.33</v>
          </cell>
        </row>
        <row r="39">
          <cell r="D39">
            <v>60151.68</v>
          </cell>
        </row>
        <row r="40">
          <cell r="D40">
            <v>240555</v>
          </cell>
        </row>
        <row r="41">
          <cell r="D41">
            <v>867033.5</v>
          </cell>
        </row>
        <row r="42">
          <cell r="D42">
            <v>198900</v>
          </cell>
        </row>
        <row r="43">
          <cell r="D43">
            <v>842410.54</v>
          </cell>
        </row>
        <row r="44">
          <cell r="D44">
            <v>2048173.86</v>
          </cell>
        </row>
        <row r="45">
          <cell r="D45">
            <v>290364.82</v>
          </cell>
        </row>
        <row r="46">
          <cell r="D46">
            <v>1542962.1</v>
          </cell>
        </row>
        <row r="47">
          <cell r="D47">
            <v>177090</v>
          </cell>
        </row>
        <row r="48">
          <cell r="D48">
            <v>194284.79999999999</v>
          </cell>
        </row>
        <row r="49">
          <cell r="D49">
            <v>397839.38</v>
          </cell>
        </row>
        <row r="50">
          <cell r="D50">
            <v>5321445</v>
          </cell>
        </row>
        <row r="51">
          <cell r="D51">
            <v>6261463.8099999996</v>
          </cell>
        </row>
        <row r="52">
          <cell r="D52">
            <v>1501000</v>
          </cell>
        </row>
        <row r="53">
          <cell r="D53">
            <v>1729748.36</v>
          </cell>
        </row>
        <row r="54">
          <cell r="D54">
            <v>5128518.68</v>
          </cell>
        </row>
        <row r="55">
          <cell r="D55">
            <v>1100000</v>
          </cell>
        </row>
        <row r="57">
          <cell r="D57">
            <v>1104468.8</v>
          </cell>
        </row>
        <row r="58">
          <cell r="D58">
            <v>54172.01</v>
          </cell>
        </row>
        <row r="59">
          <cell r="D59">
            <v>369104</v>
          </cell>
        </row>
        <row r="60">
          <cell r="D60">
            <v>441265.72</v>
          </cell>
        </row>
        <row r="61">
          <cell r="D61">
            <v>150169.01999999999</v>
          </cell>
        </row>
        <row r="62">
          <cell r="D62">
            <v>967500</v>
          </cell>
        </row>
        <row r="63">
          <cell r="D63">
            <v>1374640</v>
          </cell>
        </row>
        <row r="64">
          <cell r="D64">
            <v>161990.39999999999</v>
          </cell>
        </row>
        <row r="65">
          <cell r="D65">
            <v>178250.8</v>
          </cell>
        </row>
        <row r="66">
          <cell r="D66">
            <v>1098387.74</v>
          </cell>
        </row>
        <row r="67">
          <cell r="D67">
            <v>1888</v>
          </cell>
        </row>
        <row r="68">
          <cell r="D68">
            <v>1005347.44</v>
          </cell>
        </row>
        <row r="69">
          <cell r="D69">
            <v>590343.38</v>
          </cell>
        </row>
        <row r="70">
          <cell r="D70">
            <v>5540879.9800000004</v>
          </cell>
        </row>
        <row r="71">
          <cell r="D71">
            <v>2065</v>
          </cell>
        </row>
        <row r="72">
          <cell r="D72">
            <v>503594.5</v>
          </cell>
        </row>
        <row r="74">
          <cell r="D74">
            <v>2358205.81</v>
          </cell>
        </row>
        <row r="75">
          <cell r="D75">
            <v>198000</v>
          </cell>
        </row>
        <row r="76">
          <cell r="D76">
            <v>1795769.72</v>
          </cell>
        </row>
        <row r="77">
          <cell r="D77">
            <v>1572863.12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workbookViewId="0">
      <selection activeCell="H9" sqref="H9"/>
    </sheetView>
  </sheetViews>
  <sheetFormatPr defaultColWidth="11" defaultRowHeight="14.25"/>
  <cols>
    <col min="3" max="3" width="54.25" customWidth="1"/>
    <col min="4" max="5" width="19.625" customWidth="1"/>
  </cols>
  <sheetData>
    <row r="1" spans="1:5" ht="15.75">
      <c r="A1" s="32" t="s">
        <v>2</v>
      </c>
      <c r="B1" s="32"/>
      <c r="C1" s="32"/>
      <c r="D1" s="32"/>
      <c r="E1" s="32"/>
    </row>
    <row r="2" spans="1:5" ht="15.75">
      <c r="A2" s="33" t="s">
        <v>0</v>
      </c>
      <c r="B2" s="33"/>
      <c r="C2" s="33"/>
      <c r="D2" s="33"/>
      <c r="E2" s="33"/>
    </row>
    <row r="3" spans="1:5" ht="15.75">
      <c r="A3" s="33" t="s">
        <v>3</v>
      </c>
      <c r="B3" s="33"/>
      <c r="C3" s="33"/>
      <c r="D3" s="33"/>
      <c r="E3" s="33"/>
    </row>
    <row r="4" spans="1:5" ht="15.75">
      <c r="A4" s="34" t="s">
        <v>4</v>
      </c>
      <c r="B4" s="34"/>
      <c r="C4" s="34"/>
      <c r="D4" s="34"/>
      <c r="E4" s="34"/>
    </row>
    <row r="5" spans="1:5" ht="15.75">
      <c r="A5" s="34" t="s">
        <v>5</v>
      </c>
      <c r="B5" s="34"/>
      <c r="C5" s="34"/>
      <c r="D5" s="34"/>
      <c r="E5" s="34"/>
    </row>
    <row r="6" spans="1:5" ht="15.75">
      <c r="A6" s="35" t="s">
        <v>6</v>
      </c>
      <c r="B6" s="35"/>
      <c r="C6" s="35"/>
      <c r="D6" s="35"/>
      <c r="E6" s="35"/>
    </row>
    <row r="7" spans="1:5" ht="15.75">
      <c r="A7" s="32">
        <v>2024</v>
      </c>
      <c r="B7" s="32"/>
      <c r="C7" s="32"/>
      <c r="D7" s="32"/>
      <c r="E7" s="32"/>
    </row>
    <row r="9" spans="1:5" ht="26.25">
      <c r="A9" s="1" t="s">
        <v>7</v>
      </c>
      <c r="B9" s="36"/>
      <c r="C9" s="37"/>
      <c r="D9" s="2" t="s">
        <v>8</v>
      </c>
      <c r="E9" s="2" t="s">
        <v>9</v>
      </c>
    </row>
    <row r="10" spans="1:5" ht="19.5" customHeight="1">
      <c r="A10" s="3" t="s">
        <v>10</v>
      </c>
      <c r="B10" s="4" t="s">
        <v>11</v>
      </c>
      <c r="C10" s="5" t="s">
        <v>12</v>
      </c>
      <c r="D10" s="6"/>
      <c r="E10" s="6"/>
    </row>
    <row r="11" spans="1:5" ht="19.5" customHeight="1">
      <c r="A11" s="7"/>
      <c r="B11" s="8" t="s">
        <v>13</v>
      </c>
      <c r="C11" s="9" t="s">
        <v>14</v>
      </c>
      <c r="D11" s="10">
        <v>2025735038</v>
      </c>
      <c r="E11" s="11"/>
    </row>
    <row r="12" spans="1:5" ht="19.5" customHeight="1">
      <c r="A12" s="7"/>
      <c r="B12" s="8"/>
      <c r="C12" s="9" t="s">
        <v>15</v>
      </c>
      <c r="D12" s="11">
        <v>-228001262</v>
      </c>
      <c r="E12" s="11"/>
    </row>
    <row r="13" spans="1:5" ht="19.5" customHeight="1">
      <c r="A13" s="7"/>
      <c r="B13" s="7"/>
      <c r="C13" s="12" t="s">
        <v>16</v>
      </c>
      <c r="D13" s="11"/>
      <c r="E13" s="13">
        <f>+D11+D12</f>
        <v>1797733776</v>
      </c>
    </row>
    <row r="14" spans="1:5" ht="19.5" customHeight="1">
      <c r="A14" s="14"/>
      <c r="B14" s="14"/>
      <c r="C14" s="5" t="s">
        <v>17</v>
      </c>
      <c r="D14" s="15">
        <f>+D15+D37+D72+D100+D115</f>
        <v>1619615761.3200002</v>
      </c>
      <c r="E14" s="15">
        <f>+D14</f>
        <v>1619615761.3200002</v>
      </c>
    </row>
    <row r="15" spans="1:5" ht="19.5" customHeight="1">
      <c r="A15" s="14"/>
      <c r="B15" s="3">
        <v>1</v>
      </c>
      <c r="C15" s="16" t="s">
        <v>18</v>
      </c>
      <c r="D15" s="17">
        <f>SUM(D16:D36)</f>
        <v>666919162.00000012</v>
      </c>
      <c r="E15" s="17" t="s">
        <v>19</v>
      </c>
    </row>
    <row r="16" spans="1:5" ht="19.5" customHeight="1">
      <c r="A16" s="14"/>
      <c r="B16" s="14">
        <v>11101</v>
      </c>
      <c r="C16" s="18" t="s">
        <v>20</v>
      </c>
      <c r="D16" s="10">
        <f>+'[1]RESULTADOS ENERO'!D18+'[1]RESULTADOS FEBRERO'!D18+'[1]RESULTADOS MARZO'!D18+'[1]RESULTADOS ABRIL'!D18+'[1]RESULTADOS MAYO'!D18+'[1]RESULTADOS JUNIO'!D18+'[1]RESULTADOS JULIO'!D18+'[1]RESULTADOS AGOSTO'!D18+'[1]RESULTADOS SEPTIEMBRE'!D18+'[1]RESULTADOS OCTUBRE'!D18+'[1]RESULTADOS NOVIEMBRE'!D18+'[1]RESULTADOS DICIEMBRE'!D16</f>
        <v>304717374.38999999</v>
      </c>
      <c r="E16" s="10"/>
    </row>
    <row r="17" spans="1:5" ht="19.5" customHeight="1">
      <c r="A17" s="7"/>
      <c r="B17" s="7">
        <v>11205</v>
      </c>
      <c r="C17" s="9" t="s">
        <v>21</v>
      </c>
      <c r="D17" s="19">
        <f>+'[1]RESULTADOS ENERO'!D19+'[1]RESULTADOS FEBRERO'!D19+'[1]RESULTADOS MARZO'!D19+'[1]RESULTADOS ABRIL'!D19+'[1]RESULTADOS MAYO'!D19+'[1]RESULTADOS JUNIO'!D19+'[1]RESULTADOS JULIO'!D19+'[1]RESULTADOS AGOSTO'!D19+'[1]RESULTADOS SEPTIEMBRE'!D19+'[1]RESULTADOS OCTUBRE'!D19+'[1]RESULTADOS NOVIEMBRE'!D19</f>
        <v>534000</v>
      </c>
      <c r="E17" s="11"/>
    </row>
    <row r="18" spans="1:5" ht="19.5" customHeight="1">
      <c r="A18" s="7"/>
      <c r="B18" s="7">
        <v>11208</v>
      </c>
      <c r="C18" s="9" t="s">
        <v>22</v>
      </c>
      <c r="D18" s="19">
        <f>+'[1]RESULTADOS ENERO'!D20+'[1]RESULTADOS FEBRERO'!D20+'[1]RESULTADOS MARZO'!D20+'[1]RESULTADOS ABRIL'!D20+'[1]RESULTADOS MAYO'!D20+'[1]RESULTADOS JUNIO'!D20+'[1]RESULTADOS JULIO'!D20+'[1]RESULTADOS AGOSTO'!D20+'[1]RESULTADOS SEPTIEMBRE'!D20+'[1]RESULTADOS OCTUBRE'!D20+'[1]RESULTADOS NOVIEMBRE'!D20+'[1]RESULTADOS DICIEMBRE'!D17</f>
        <v>117627133.34</v>
      </c>
      <c r="E18" s="11"/>
    </row>
    <row r="19" spans="1:5" ht="19.5" customHeight="1">
      <c r="A19" s="7"/>
      <c r="B19" s="7">
        <v>11209</v>
      </c>
      <c r="C19" s="9" t="s">
        <v>23</v>
      </c>
      <c r="D19" s="19">
        <f>+'[1]RESULTADOS NOVIEMBRE'!D21+'[1]RESULTADOS DICIEMBRE'!D18</f>
        <v>120000</v>
      </c>
      <c r="E19" s="11"/>
    </row>
    <row r="20" spans="1:5" ht="19.5" customHeight="1">
      <c r="A20" s="7"/>
      <c r="B20" s="7">
        <v>11211</v>
      </c>
      <c r="C20" s="9" t="s">
        <v>24</v>
      </c>
      <c r="D20" s="10">
        <f>+'[1]RESULTADOS ENERO'!D21+'[1]RESULTADOS FEBRERO'!D21+'[1]RESULTADOS MARZO'!D21+'[1]RESULTADOS ABRIL'!D21+'[1]RESULTADOS MAYO'!D21+'[1]RESULTADOS JUNIO'!D21+'[1]RESULTADOS JULIO'!D21+'[1]RESULTADOS AGOSTO'!D21+'[1]RESULTADOS SEPTIEMBRE'!D21+'[1]RESULTADOS OCTUBRE'!D21+'[1]RESULTADOS NOVIEMBRE'!D23+'[1]RESULTADOS DICIEMBRE'!D19</f>
        <v>3407000</v>
      </c>
      <c r="E20" s="10"/>
    </row>
    <row r="21" spans="1:5" ht="19.5" customHeight="1">
      <c r="A21" s="7"/>
      <c r="B21" s="7">
        <v>12206</v>
      </c>
      <c r="C21" s="9" t="s">
        <v>25</v>
      </c>
      <c r="D21" s="10">
        <f>+'[1]RESULTADOS MAYO'!D23</f>
        <v>24052652.77</v>
      </c>
      <c r="E21" s="10"/>
    </row>
    <row r="22" spans="1:5" ht="19.5" customHeight="1">
      <c r="A22" s="7"/>
      <c r="B22" s="7">
        <v>11210</v>
      </c>
      <c r="C22" s="9" t="s">
        <v>26</v>
      </c>
      <c r="D22" s="10">
        <f>+'[1]RESULTADOS NOVIEMBRE'!D22</f>
        <v>610083.32999999996</v>
      </c>
      <c r="E22" s="10"/>
    </row>
    <row r="23" spans="1:5" ht="19.5" customHeight="1">
      <c r="A23" s="7"/>
      <c r="B23" s="7">
        <v>11401</v>
      </c>
      <c r="C23" s="9" t="s">
        <v>27</v>
      </c>
      <c r="D23" s="10">
        <f>+'[1]RESULTADOS NOVIEMBRE'!D24+'[1]RESULTADOS DICIEMBRE'!D27</f>
        <v>36921692.310000002</v>
      </c>
      <c r="E23" s="10"/>
    </row>
    <row r="24" spans="1:5" ht="19.5" customHeight="1">
      <c r="A24" s="7"/>
      <c r="B24" s="7">
        <v>11501</v>
      </c>
      <c r="C24" s="9" t="s">
        <v>28</v>
      </c>
      <c r="D24" s="10">
        <f>+'[1]RESULTADOS ENERO'!D22+'[1]RESULTADOS MAYO'!D25+'[1]RESULTADOS SEPTIEMBRE'!D22+'[1]RESULTADOS DICIEMBRE'!D24</f>
        <v>1026143.5</v>
      </c>
      <c r="E24" s="10"/>
    </row>
    <row r="25" spans="1:5" ht="19.5" customHeight="1">
      <c r="A25" s="7"/>
      <c r="B25" s="7">
        <v>11503</v>
      </c>
      <c r="C25" s="9" t="s">
        <v>29</v>
      </c>
      <c r="D25" s="10">
        <f>+'[1]RESULTADOS ENERO'!D23+'[1]RESULTADOS FEBRERO'!D23+'[1]RESULTADOS MARZO'!D23+'[1]RESULTADOS ABRIL'!D23+'[1]RESULTADOS MAYO'!D26+'[1]RESULTADOS JUNIO'!D23+'[1]RESULTADOS JULIO'!D23+'[1]RESULTADOS SEPTIEMBRE'!D23+'[1]RESULTADOS OCTUBRE'!D23+'[1]RESULTADOS NOVIEMBRE'!D26+'[1]RESULTADOS DICIEMBRE'!D25</f>
        <v>3378000</v>
      </c>
      <c r="E25" s="10"/>
    </row>
    <row r="26" spans="1:5" ht="19.5" customHeight="1">
      <c r="A26" s="7"/>
      <c r="B26" s="7">
        <v>11504</v>
      </c>
      <c r="C26" s="9" t="s">
        <v>30</v>
      </c>
      <c r="D26" s="10">
        <f>+'[1]RESULTADOS ENERO'!D24+'[1]RESULTADOS FEBRERO'!D24+'[1]RESULTADOS MARZO'!D24+'[1]RESULTADOS ABRIL'!D24+'[1]RESULTADOS MAYO'!D27+'[1]RESULTADOS JUNIO'!D24+'[1]RESULTADOS JULIO'!D24+'[1]RESULTADOS SEPTIEMBRE'!D24+'[1]RESULTADOS OCTUBRE'!D24+'[1]RESULTADOS NOVIEMBRE'!D27+'[1]RESULTADOS DICIEMBRE'!D26</f>
        <v>5707106.5800000001</v>
      </c>
      <c r="E26" s="10"/>
    </row>
    <row r="27" spans="1:5" ht="19.5" customHeight="1">
      <c r="A27" s="7"/>
      <c r="B27" s="7">
        <v>12203</v>
      </c>
      <c r="C27" s="9" t="s">
        <v>31</v>
      </c>
      <c r="D27" s="10">
        <f>+'[1]RESULTADOS JULIO'!D25+'[1]RESULTADOS OCTUBRE'!D25</f>
        <v>1988949.28</v>
      </c>
      <c r="E27" s="10"/>
    </row>
    <row r="28" spans="1:5" ht="19.5" customHeight="1">
      <c r="A28" s="7"/>
      <c r="B28" s="7">
        <v>12205</v>
      </c>
      <c r="C28" s="9" t="s">
        <v>32</v>
      </c>
      <c r="D28" s="10">
        <f>+'[1]RESULTADOS ENERO'!D25+'[1]RESULTADOS FEBRERO'!D22+'[1]RESULTADOS MARZO'!D25+'[1]RESULTADOS ABRIL'!D25+'[1]RESULTADOS MAYO'!D22+'[1]RESULTADOS JUNIO'!D22+'[1]RESULTADOS JULIO'!D22+'[1]RESULTADOS AGOSTO'!D22+'[1]RESULTADOS SEPTIEMBRE'!D25+'[1]RESULTADOS OCTUBRE'!D26+'[1]RESULTADOS NOVIEMBRE'!D28+'[1]RESULTADOS DICIEMBRE'!D20</f>
        <v>25472000</v>
      </c>
      <c r="E28" s="10"/>
    </row>
    <row r="29" spans="1:5" ht="19.5" customHeight="1">
      <c r="A29" s="7"/>
      <c r="B29" s="7">
        <v>12206</v>
      </c>
      <c r="C29" s="9" t="s">
        <v>25</v>
      </c>
      <c r="D29" s="10">
        <f>+'[1]RESULTADOS DICIEMBRE'!D21</f>
        <v>90416.67</v>
      </c>
      <c r="E29" s="10"/>
    </row>
    <row r="30" spans="1:5" ht="19.5" customHeight="1">
      <c r="A30" s="7"/>
      <c r="B30" s="7">
        <v>12209</v>
      </c>
      <c r="C30" s="9" t="s">
        <v>33</v>
      </c>
      <c r="D30" s="10">
        <f>+'[1]RESULTADOS MAYO'!D24</f>
        <v>6425250</v>
      </c>
      <c r="E30" s="10"/>
    </row>
    <row r="31" spans="1:5" ht="19.5" customHeight="1">
      <c r="A31" s="7"/>
      <c r="B31" s="7">
        <v>12210</v>
      </c>
      <c r="C31" s="9" t="s">
        <v>34</v>
      </c>
      <c r="D31" s="10">
        <f>+'[1]RESULTADOS OCTUBRE'!D27</f>
        <v>35552733.329999998</v>
      </c>
      <c r="E31" s="10"/>
    </row>
    <row r="32" spans="1:5" ht="19.5" customHeight="1">
      <c r="A32" s="7"/>
      <c r="B32" s="7">
        <v>12215</v>
      </c>
      <c r="C32" s="9" t="s">
        <v>35</v>
      </c>
      <c r="D32" s="10">
        <f>+'[1]RESULTADOS DICIEMBRE'!D22</f>
        <v>34522141.740000002</v>
      </c>
      <c r="E32" s="10"/>
    </row>
    <row r="33" spans="1:5" ht="19.5" customHeight="1">
      <c r="A33" s="7"/>
      <c r="B33" s="7">
        <v>13201</v>
      </c>
      <c r="C33" s="9" t="s">
        <v>36</v>
      </c>
      <c r="D33" s="10">
        <f>+'[1]RESULTADOS OCTUBRE'!D28+'[1]RESULTADOS DICIEMBRE'!D23</f>
        <v>56532.83</v>
      </c>
      <c r="E33" s="10"/>
    </row>
    <row r="34" spans="1:5" ht="19.5" customHeight="1">
      <c r="A34" s="7"/>
      <c r="B34" s="7">
        <v>15101</v>
      </c>
      <c r="C34" s="9" t="s">
        <v>37</v>
      </c>
      <c r="D34" s="10">
        <f>+'[1]RESULTADOS ENERO'!D26+'[1]RESULTADOS FEBRERO'!D26+'[1]RESULTADOS MARZO'!D26+'[1]RESULTADOS ABRIL'!D26+'[1]RESULTADOS MAYO'!D29+'[1]RESULTADOS JUNIO'!D26+'[1]RESULTADOS JULIO'!D27+'[1]RESULTADOS AGOSTO'!D23+'[1]RESULTADOS SEPTIEMBRE'!D26+'[1]RESULTADOS OCTUBRE'!D29+'[1]RESULTADOS NOVIEMBRE'!D29+'[1]RESULTADOS DICIEMBRE'!D28</f>
        <v>30088492.57</v>
      </c>
      <c r="E34" s="10"/>
    </row>
    <row r="35" spans="1:5" ht="19.5" customHeight="1">
      <c r="A35" s="7"/>
      <c r="B35" s="7">
        <v>15201</v>
      </c>
      <c r="C35" s="9" t="s">
        <v>38</v>
      </c>
      <c r="D35" s="10">
        <f>+'[1]RESULTADOS ENERO'!D27+'[1]RESULTADOS FEBRERO'!D27+'[1]RESULTADOS MARZO'!D27+'[1]RESULTADOS ABRIL'!D27+'[1]RESULTADOS MAYO'!D30+'[1]RESULTADOS JUNIO'!D27+'[1]RESULTADOS JULIO'!D28+'[1]RESULTADOS AGOSTO'!D24+'[1]RESULTADOS SEPTIEMBRE'!D27+'[1]RESULTADOS OCTUBRE'!D30+'[1]RESULTADOS NOVIEMBRE'!D30+'[1]RESULTADOS DICIEMBRE'!D29</f>
        <v>30274791.109999999</v>
      </c>
      <c r="E35" s="10"/>
    </row>
    <row r="36" spans="1:5" ht="19.5" customHeight="1">
      <c r="A36" s="7"/>
      <c r="B36" s="7">
        <v>15301</v>
      </c>
      <c r="C36" s="9" t="s">
        <v>39</v>
      </c>
      <c r="D36" s="10">
        <f>+'[1]RESULTADOS ENERO'!D28+'[1]RESULTADOS FEBRERO'!D28+'[1]RESULTADOS MARZO'!D28+'[1]RESULTADOS ABRIL'!D28+'[1]RESULTADOS MAYO'!D31+'[1]RESULTADOS JUNIO'!D28+'[1]RESULTADOS JULIO'!D29+'[1]RESULTADOS AGOSTO'!D25+'[1]RESULTADOS SEPTIEMBRE'!D28+'[1]RESULTADOS OCTUBRE'!D31+'[1]RESULTADOS NOVIEMBRE'!D31+'[1]RESULTADOS DICIEMBRE'!D30</f>
        <v>4346668.25</v>
      </c>
      <c r="E36" s="10"/>
    </row>
    <row r="37" spans="1:5" ht="19.5" customHeight="1">
      <c r="A37" s="14"/>
      <c r="B37" s="3">
        <v>2</v>
      </c>
      <c r="C37" s="20" t="s">
        <v>40</v>
      </c>
      <c r="D37" s="17">
        <f>SUM(D38:D71)</f>
        <v>208389864.88999999</v>
      </c>
      <c r="E37" s="17"/>
    </row>
    <row r="38" spans="1:5" ht="19.5" customHeight="1">
      <c r="A38" s="7"/>
      <c r="B38" s="7">
        <v>21201</v>
      </c>
      <c r="C38" s="18" t="s">
        <v>41</v>
      </c>
      <c r="D38" s="21">
        <f>+'[1]RESULTADOS ENERO'!D30+'[1]RESULTADOS FEBRERO'!D30+'[1]RESULTADOS MARZO'!D30+'[1]RESULTADOS ABRIL'!D30+'[1]RESULTADOS MAYO'!D33+'[1]RESULTADOS JUNIO'!D30+'[1]RESULTADOS JULIO'!D31+'[1]RESULTADOS AGOSTO'!D28+'[1]RESULTADOS SEPTIEMBRE'!D30+'[1]RESULTADOS OCTUBRE'!D33+'[1]RESULTADOS NOVIEMBRE'!D33+'[1]RESULTADOS DICIEMBRE'!D32</f>
        <v>672392.1</v>
      </c>
      <c r="E38" s="10"/>
    </row>
    <row r="39" spans="1:5" ht="19.5" customHeight="1">
      <c r="A39" s="7"/>
      <c r="B39" s="7">
        <v>21301</v>
      </c>
      <c r="C39" s="18" t="s">
        <v>42</v>
      </c>
      <c r="D39" s="10">
        <f>+'[1]RESULTADOS ENERO'!D31+'[1]RESULTADOS FEBRERO'!D31+'[1]RESULTADOS MARZO'!D31+'[1]RESULTADOS ABRIL'!D31+'[1]RESULTADOS MAYO'!D34+'[1]RESULTADOS JUNIO'!D31+'[1]RESULTADOS JULIO'!D32+'[1]RESULTADOS AGOSTO'!D29+'[1]RESULTADOS SEPTIEMBRE'!D31+'[1]RESULTADOS OCTUBRE'!D34+'[1]RESULTADOS NOVIEMBRE'!D34+'[1]RESULTADOS DICIEMBRE'!D33</f>
        <v>738385.09000000008</v>
      </c>
      <c r="E39" s="10"/>
    </row>
    <row r="40" spans="1:5" ht="19.5" customHeight="1">
      <c r="A40" s="7"/>
      <c r="B40" s="7">
        <v>21501</v>
      </c>
      <c r="C40" s="18" t="s">
        <v>43</v>
      </c>
      <c r="D40" s="10">
        <f>+'[1]RESULTADOS ENERO'!D32+'[1]RESULTADOS FEBRERO'!D32+'[1]RESULTADOS MARZO'!D32+'[1]RESULTADOS ABRIL'!D32+'[1]RESULTADOS MAYO'!D35+'[1]RESULTADOS JUNIO'!D32+'[1]RESULTADOS JULIO'!D33+'[1]RESULTADOS AGOSTO'!D30+'[1]RESULTADOS SEPTIEMBRE'!D32+'[1]RESULTADOS OCTUBRE'!D35+'[1]RESULTADOS NOVIEMBRE'!D35+'[1]RESULTADOS DICIEMBRE'!D34</f>
        <v>21186333.800000001</v>
      </c>
      <c r="E40" s="10"/>
    </row>
    <row r="41" spans="1:5" ht="19.5" customHeight="1">
      <c r="A41" s="7"/>
      <c r="B41" s="7">
        <v>21601</v>
      </c>
      <c r="C41" s="18" t="s">
        <v>44</v>
      </c>
      <c r="D41" s="10">
        <f>+'[1]RESULTADOS ENERO'!D33+'[1]RESULTADOS FEBRERO'!D33+'[1]RESULTADOS MARZO'!D33+'[1]RESULTADOS ABRIL'!D33+'[1]RESULTADOS MAYO'!D36+'[1]RESULTADOS JUNIO'!D33+'[1]RESULTADOS JULIO'!D34+'[1]RESULTADOS AGOSTO'!D31+'[1]RESULTADOS SEPTIEMBRE'!D33+'[1]RESULTADOS OCTUBRE'!D36+'[1]RESULTADOS NOVIEMBRE'!D36+'[1]RESULTADOS DICIEMBRE'!D35</f>
        <v>24535011.369999997</v>
      </c>
      <c r="E41" s="10"/>
    </row>
    <row r="42" spans="1:5" ht="19.5" customHeight="1">
      <c r="A42" s="7"/>
      <c r="B42" s="7">
        <v>21701</v>
      </c>
      <c r="C42" s="18" t="s">
        <v>45</v>
      </c>
      <c r="D42" s="10">
        <f>+'[1]RESULTADOS ENERO'!D34+'[1]RESULTADOS FEBRERO'!D34+'[1]RESULTADOS MARZO'!D34+'[1]RESULTADOS ABRIL'!D34+'[1]RESULTADOS MAYO'!D37+'[1]RESULTADOS JUNIO'!D34+'[1]RESULTADOS JULIO'!D35+'[1]RESULTADOS AGOSTO'!D32+'[1]RESULTADOS SEPTIEMBRE'!D34+'[1]RESULTADOS OCTUBRE'!D37+'[1]RESULTADOS NOVIEMBRE'!D37+'[1]RESULTADOS DICIEMBRE'!D36</f>
        <v>276212</v>
      </c>
      <c r="E42" s="10"/>
    </row>
    <row r="43" spans="1:5" ht="19.5" customHeight="1">
      <c r="A43" s="7"/>
      <c r="B43" s="7">
        <v>21801</v>
      </c>
      <c r="C43" s="18" t="s">
        <v>46</v>
      </c>
      <c r="D43" s="10">
        <f>+'[1]RESULTADOS ENERO'!D35+'[1]RESULTADOS FEBRERO'!D35+'[1]RESULTADOS MARZO'!D35+'[1]RESULTADOS ABRIL'!D35+'[1]RESULTADOS MAYO'!D38+'[1]RESULTADOS JUNIO'!D35+'[1]RESULTADOS JULIO'!D36+'[1]RESULTADOS AGOSTO'!D33+'[1]RESULTADOS SEPTIEMBRE'!D35+'[1]RESULTADOS OCTUBRE'!D38+'[1]RESULTADOS NOVIEMBRE'!D38+'[1]RESULTADOS DICIEMBRE'!D37</f>
        <v>185949</v>
      </c>
      <c r="E43" s="10"/>
    </row>
    <row r="44" spans="1:5" ht="19.5" customHeight="1">
      <c r="A44" s="7"/>
      <c r="B44" s="7">
        <v>22101</v>
      </c>
      <c r="C44" s="18" t="s">
        <v>47</v>
      </c>
      <c r="D44" s="10">
        <f>+'[1]RESULTADOS ABRIL'!D36+'[1]RESULTADOS MAYO'!D39+'[1]RESULTADOS AGOSTO'!D27+'[1]RESULTADOS SEPTIEMBRE'!D36+'[1]RESULTADOS NOVIEMBRE'!D39+'[1]RESULTADOS DICIEMBRE'!D38</f>
        <v>1587499.9700000002</v>
      </c>
      <c r="E44" s="10"/>
    </row>
    <row r="45" spans="1:5" ht="19.5" customHeight="1">
      <c r="A45" s="7"/>
      <c r="B45" s="7">
        <v>22103</v>
      </c>
      <c r="C45" s="18" t="s">
        <v>48</v>
      </c>
      <c r="D45" s="10">
        <f>+'[1]RESULTADOS FEBRERO'!D36+'[1]RESULTADOS MARZO'!D36+'[1]RESULTADOS MAYO'!D40+'[1]RESULTADOS JUNIO'!D36+'[1]RESULTADOS SEPTIEMBRE'!D37+'[1]RESULTADOS OCTUBRE'!D39</f>
        <v>1170994.55</v>
      </c>
      <c r="E45" s="10"/>
    </row>
    <row r="46" spans="1:5" ht="19.5" customHeight="1">
      <c r="A46" s="7"/>
      <c r="B46" s="7">
        <v>22201</v>
      </c>
      <c r="C46" s="18" t="s">
        <v>49</v>
      </c>
      <c r="D46" s="10">
        <f>+'[1]RESULTADOS FEBRERO'!D37+'[1]RESULTADOS JULIO'!D38+'[1]RESULTADOS SEPTIEMBRE'!D38+'[1]RESULTADOS OCTUBRE'!D40+'[1]RESULTADOS NOVIEMBRE'!D41+'[1]RESULTADOS DICIEMBRE'!D39</f>
        <v>836270.70000000007</v>
      </c>
      <c r="E46" s="10"/>
    </row>
    <row r="47" spans="1:5" ht="19.5" customHeight="1">
      <c r="A47" s="7"/>
      <c r="B47" s="7">
        <v>23101</v>
      </c>
      <c r="C47" s="18" t="s">
        <v>50</v>
      </c>
      <c r="D47" s="10">
        <f>+'[1]RESULTADOS ENERO'!D36+'[1]RESULTADOS FEBRERO'!D38+'[1]RESULTADOS MARZO'!D38+'[1]RESULTADOS ABRIL'!D39+'[1]RESULTADOS MAYO'!D42+'[1]RESULTADOS JUNIO'!D38+'[1]RESULTADOS AGOSTO'!D34+'[1]RESULTADOS SEPTIEMBRE'!D39+'[1]RESULTADOS OCTUBRE'!D41+'[1]RESULTADOS NOVIEMBRE'!D42+'[1]RESULTADOS DICIEMBRE'!D40</f>
        <v>1625355</v>
      </c>
      <c r="E47" s="10"/>
    </row>
    <row r="48" spans="1:5" ht="19.5" customHeight="1">
      <c r="A48" s="7"/>
      <c r="B48" s="7">
        <v>23201</v>
      </c>
      <c r="C48" s="18" t="s">
        <v>51</v>
      </c>
      <c r="D48" s="10">
        <f>+'[1]RESULTADOS MARZO'!D39+'[1]RESULTADOS ABRIL'!D40+'[1]RESULTADOS JUNIO'!D39+'[1]RESULTADOS SEPTIEMBRE'!D40+'[1]RESULTADOS OCTUBRE'!D42+'[1]RESULTADOS DICIEMBRE'!D41</f>
        <v>2371646.7199999997</v>
      </c>
      <c r="E48" s="10"/>
    </row>
    <row r="49" spans="1:5" ht="19.5" customHeight="1">
      <c r="A49" s="7"/>
      <c r="B49" s="7">
        <v>24101</v>
      </c>
      <c r="C49" s="18" t="s">
        <v>52</v>
      </c>
      <c r="D49" s="10">
        <f>+'[1]RESULTADOS MARZO'!D40+'[1]RESULTADOS ABRIL'!D41+'[1]RESULTADOS MAYO'!D43+'[1]RESULTADOS NOVIEMBRE'!D43+'[1]RESULTADOS DICIEMBRE'!D42</f>
        <v>919669.01</v>
      </c>
      <c r="E49" s="10"/>
    </row>
    <row r="50" spans="1:5" ht="19.5" customHeight="1">
      <c r="A50" s="7"/>
      <c r="B50" s="7">
        <v>25101</v>
      </c>
      <c r="C50" s="18" t="s">
        <v>53</v>
      </c>
      <c r="D50" s="10">
        <f>+'[1]RESULTADOS ENERO'!D37+'[1]RESULTADOS FEBRERO'!D39+'[1]RESULTADOS MARZO'!D41+'[1]RESULTADOS ABRIL'!D42+'[1]RESULTADOS MAYO'!D44+'[1]RESULTADOS JUNIO'!D40+'[1]RESULTADOS JULIO'!D40+'[1]RESULTADOS AGOSTO'!D35+'[1]RESULTADOS SEPTIEMBRE'!D41+'[1]RESULTADOS OCTUBRE'!D43+'[1]RESULTADOS NOVIEMBRE'!D44+'[1]RESULTADOS DICIEMBRE'!D43</f>
        <v>8034709.1799999997</v>
      </c>
      <c r="E50" s="10"/>
    </row>
    <row r="51" spans="1:5" ht="19.5" customHeight="1">
      <c r="A51" s="7"/>
      <c r="B51" s="7">
        <v>25401</v>
      </c>
      <c r="C51" s="18" t="s">
        <v>54</v>
      </c>
      <c r="D51" s="10">
        <f>+'[1]RESULTADOS MARZO'!D42</f>
        <v>230336</v>
      </c>
      <c r="E51" s="10"/>
    </row>
    <row r="52" spans="1:5" ht="19.5" customHeight="1">
      <c r="A52" s="7"/>
      <c r="B52" s="7">
        <v>25901</v>
      </c>
      <c r="C52" s="18" t="s">
        <v>55</v>
      </c>
      <c r="D52" s="10">
        <f>+'[1]RESULTADOS MAYO'!D45+'[1]RESULTADOS JULIO'!D41+'[1]RESULTADOS OCTUBRE'!D44+'[1]RESULTADOS NOVIEMBRE'!D45</f>
        <v>10245455.5</v>
      </c>
      <c r="E52" s="10"/>
    </row>
    <row r="53" spans="1:5" ht="19.5" customHeight="1">
      <c r="A53" s="7"/>
      <c r="B53" s="7">
        <v>26201</v>
      </c>
      <c r="C53" s="18" t="s">
        <v>56</v>
      </c>
      <c r="D53" s="10">
        <f>+'[1]RESULTADOS MARZO'!D43+'[1]RESULTADOS JUNIO'!D41+'[1]RESULTADOS SEPTIEMBRE'!D42</f>
        <v>5559171.3199999994</v>
      </c>
      <c r="E53" s="10"/>
    </row>
    <row r="54" spans="1:5" ht="19.5" customHeight="1">
      <c r="A54" s="7"/>
      <c r="B54" s="7">
        <v>26301</v>
      </c>
      <c r="C54" s="18" t="s">
        <v>57</v>
      </c>
      <c r="D54" s="10">
        <f>+'[1]RESULTADOS ENERO'!D38+'[1]RESULTADOS FEBRERO'!D40+'[1]RESULTADOS MARZO'!D44+'[1]RESULTADOS ABRIL'!D43+'[1]RESULTADOS MAYO'!D46+'[1]RESULTADOS JUNIO'!D42+'[1]RESULTADOS JULIO'!D42+'[1]RESULTADOS SEPTIEMBRE'!D43+'[1]RESULTADOS OCTUBRE'!D45+'[1]RESULTADOS NOVIEMBRE'!D46+'[1]RESULTADOS DICIEMBRE'!D44</f>
        <v>19708682.010000002</v>
      </c>
      <c r="E54" s="10"/>
    </row>
    <row r="55" spans="1:5" ht="35.25" customHeight="1">
      <c r="A55" s="7"/>
      <c r="B55" s="7">
        <v>27101</v>
      </c>
      <c r="C55" s="18" t="s">
        <v>58</v>
      </c>
      <c r="D55" s="10">
        <f>+'[1]RESULTADOS ABRIL'!D44+'[1]RESULTADOS MAYO'!D47+'[1]RESULTADOS SEPTIEMBRE'!D44</f>
        <v>1849886</v>
      </c>
      <c r="E55" s="10"/>
    </row>
    <row r="56" spans="1:5" ht="37.5" customHeight="1">
      <c r="A56" s="7"/>
      <c r="B56" s="7">
        <v>27106</v>
      </c>
      <c r="C56" s="18" t="s">
        <v>59</v>
      </c>
      <c r="D56" s="10">
        <f>+'[1]RESULTADOS ABRIL'!D45</f>
        <v>1647970.03</v>
      </c>
      <c r="E56" s="10"/>
    </row>
    <row r="57" spans="1:5" ht="19.5" customHeight="1">
      <c r="A57" s="7"/>
      <c r="B57" s="7">
        <v>27202</v>
      </c>
      <c r="C57" s="18" t="s">
        <v>60</v>
      </c>
      <c r="D57" s="10">
        <f>+'[1]RESULTADOS JULIO'!D43</f>
        <v>349280</v>
      </c>
      <c r="E57" s="10"/>
    </row>
    <row r="58" spans="1:5" ht="30.75" customHeight="1">
      <c r="A58" s="7"/>
      <c r="B58" s="7">
        <v>27205</v>
      </c>
      <c r="C58" s="18" t="s">
        <v>61</v>
      </c>
      <c r="D58" s="10">
        <f>+'[1]RESULTADOS JUNIO'!D43</f>
        <v>86142.36</v>
      </c>
      <c r="E58" s="10"/>
    </row>
    <row r="59" spans="1:5" ht="32.25" customHeight="1">
      <c r="A59" s="7"/>
      <c r="B59" s="7">
        <v>27206</v>
      </c>
      <c r="C59" s="18" t="s">
        <v>62</v>
      </c>
      <c r="D59" s="10">
        <f>+'[1]RESULTADOS FEBRERO'!D41+'[1]RESULTADOS MARZO'!D45+'[1]RESULTADOS ABRIL'!D46+'[1]RESULTADOS MAYO'!D48+'[1]RESULTADOS JUNIO'!D44+'[1]RESULTADOS JULIO'!D44+'[1]RESULTADOS SEPTIEMBRE'!D45+'[1]RESULTADOS OCTUBRE'!D46+'[1]RESULTADOS NOVIEMBRE'!D47+'[1]RESULTADOS DICIEMBRE'!D45</f>
        <v>5709217.3399999999</v>
      </c>
      <c r="E59" s="10"/>
    </row>
    <row r="60" spans="1:5" ht="31.5" customHeight="1">
      <c r="A60" s="7"/>
      <c r="B60" s="7">
        <v>27207</v>
      </c>
      <c r="C60" s="18" t="s">
        <v>63</v>
      </c>
      <c r="D60" s="10">
        <f>+'[1]RESULTADOS MAYO'!D49+'[1]RESULTADOS JULIO'!D45</f>
        <v>1871711.05</v>
      </c>
      <c r="E60" s="10"/>
    </row>
    <row r="61" spans="1:5" ht="19.5" customHeight="1">
      <c r="A61" s="7"/>
      <c r="B61" s="7">
        <v>27208</v>
      </c>
      <c r="C61" s="18" t="s">
        <v>64</v>
      </c>
      <c r="D61" s="10">
        <f>+'[1]RESULTADOS FEBRERO'!D42+'[1]RESULTADOS JUNIO'!D45+'[1]RESULTADOS OCTUBRE'!D47+'[1]RESULTADOS DICIEMBRE'!D46</f>
        <v>5627139.8800000008</v>
      </c>
      <c r="E61" s="10"/>
    </row>
    <row r="62" spans="1:5" ht="19.5" customHeight="1">
      <c r="A62" s="7"/>
      <c r="B62" s="7">
        <v>28301</v>
      </c>
      <c r="C62" s="18" t="s">
        <v>65</v>
      </c>
      <c r="D62" s="10">
        <f>+'[1]RESULTADOS JUNIO'!D46+'[1]RESULTADOS JULIO'!D47+'[1]RESULTADOS SEPTIEMBRE'!D46+'[1]RESULTADOS DICIEMBRE'!D47+'[1]RESULTADOS OCTUBRE'!D48+'[1]RESULTADOS AGOSTO'!D36</f>
        <v>512560</v>
      </c>
      <c r="E62" s="10"/>
    </row>
    <row r="63" spans="1:5" ht="19.5" customHeight="1">
      <c r="A63" s="7"/>
      <c r="B63" s="7">
        <v>28501</v>
      </c>
      <c r="C63" s="18" t="s">
        <v>66</v>
      </c>
      <c r="D63" s="22">
        <f>+'[1]RESULTADOS FEBRERO'!D43+'[1]RESULTADOS MARZO'!D47+'[1]RESULTADOS ABRIL'!D48+'[1]RESULTADOS MAYO'!D51+'[1]RESULTADOS JULIO'!D48+'[1]RESULTADOS AGOSTO'!D37+'[1]RESULTADOS SEPTIEMBRE'!D47+'[1]RESULTADOS OCTUBRE'!D49+'[1]RESULTADOS NOVIEMBRE'!D49+'[1]RESULTADOS DICIEMBRE'!D48</f>
        <v>2005499.1400000001</v>
      </c>
      <c r="E63" s="10"/>
    </row>
    <row r="64" spans="1:5" ht="19.5" customHeight="1">
      <c r="A64" s="7"/>
      <c r="B64" s="7">
        <v>28503</v>
      </c>
      <c r="C64" s="18" t="s">
        <v>67</v>
      </c>
      <c r="D64" s="10">
        <f>+'[1]RESULTADOS FEBRERO'!D44+'[1]RESULTADOS MARZO'!D48+'[1]RESULTADOS ABRIL'!D49+'[1]RESULTADOS MAYO'!D52+'[1]RESULTADOS JUNIO'!D48+'[1]RESULTADOS JULIO'!D49+'[1]RESULTADOS AGOSTO'!D38+'[1]RESULTADOS SEPTIEMBRE'!D48+'[1]RESULTADOS OCTUBRE'!D50+'[1]RESULTADOS NOVIEMBRE'!D50+'[1]RESULTADOS DICIEMBRE'!D49+'[1]RESULTADOS ENERO'!D39</f>
        <v>3792540.64</v>
      </c>
      <c r="E64" s="10"/>
    </row>
    <row r="65" spans="1:5" ht="19.5" customHeight="1">
      <c r="A65" s="7"/>
      <c r="B65" s="7">
        <v>28601</v>
      </c>
      <c r="C65" s="18" t="s">
        <v>68</v>
      </c>
      <c r="D65" s="10">
        <f>+'[1]RESULTADOS DICIEMBRE'!D50</f>
        <v>5321445</v>
      </c>
      <c r="E65" s="10"/>
    </row>
    <row r="66" spans="1:5" ht="19.5" customHeight="1">
      <c r="A66" s="7"/>
      <c r="B66" s="7">
        <v>28702</v>
      </c>
      <c r="C66" s="18" t="s">
        <v>69</v>
      </c>
      <c r="D66" s="10">
        <f>+'[1]RESULTADOS ABRIL'!D50+'[1]RESULTADOS MAYO'!D53+'[1]RESULTADOS JUNIO'!D49+'[1]RESULTADOS JULIO'!D50+'[1]RESULTADOS AGOSTO'!D39+'[1]RESULTADOS SEPTIEMBRE'!D49+'[1]RESULTADOS DICIEMBRE'!D51</f>
        <v>20843789.759999998</v>
      </c>
      <c r="E66" s="10"/>
    </row>
    <row r="67" spans="1:5" ht="19.5" customHeight="1">
      <c r="A67" s="7"/>
      <c r="B67" s="7">
        <v>28704</v>
      </c>
      <c r="C67" s="18" t="s">
        <v>70</v>
      </c>
      <c r="D67" s="10">
        <f>+'[1]RESULTADOS FEBRERO'!D45+'[1]RESULTADOS MARZO'!D49+'[1]RESULTADOS MAYO'!D54+'[1]RESULTADOS JULIO'!D51+'[1]RESULTADOS DICIEMBRE'!D52</f>
        <v>2149100</v>
      </c>
      <c r="E67" s="10"/>
    </row>
    <row r="68" spans="1:5" ht="19.5" customHeight="1">
      <c r="A68" s="7"/>
      <c r="B68" s="7">
        <v>28705</v>
      </c>
      <c r="C68" s="18" t="s">
        <v>71</v>
      </c>
      <c r="D68" s="10">
        <f>+'[1]RESULTADOS MAYO'!D55</f>
        <v>134284</v>
      </c>
      <c r="E68" s="10"/>
    </row>
    <row r="69" spans="1:5" ht="19.5" customHeight="1">
      <c r="A69" s="7"/>
      <c r="B69" s="7">
        <v>28706</v>
      </c>
      <c r="C69" s="18" t="s">
        <v>72</v>
      </c>
      <c r="D69" s="10">
        <f>+'[1]RESULTADOS FEBRERO'!D46+'[1]RESULTADOS MARZO'!D50+'[1]RESULTADOS ABRIL'!D52+'[1]RESULTADOS JULIO'!D52+'[1]RESULTADOS DICIEMBRE'!D53+'[1]RESULTADOS ENERO'!D40</f>
        <v>2445748.3600000003</v>
      </c>
      <c r="E69" s="10"/>
    </row>
    <row r="70" spans="1:5" ht="19.5" customHeight="1">
      <c r="A70" s="7"/>
      <c r="B70" s="7">
        <v>29201</v>
      </c>
      <c r="C70" s="18" t="s">
        <v>73</v>
      </c>
      <c r="D70" s="10">
        <f>+'[1]RESULTADOS FEBRERO'!D47+'[1]RESULTADOS MARZO'!D51+'[1]RESULTADOS ABRIL'!D53+'[1]RESULTADOS MAYO'!D57+'[1]RESULTADOS JUNIO'!D52+'[1]RESULTADOS JULIO'!D53+'[1]RESULTADOS AGOSTO'!D40+'[1]RESULTADOS SEPTIEMBRE'!D50+'[1]RESULTADOS OCTUBRE'!D53+'[1]RESULTADOS NOVIEMBRE'!D53+'[1]RESULTADOS DICIEMBRE'!D54</f>
        <v>46766315.32</v>
      </c>
      <c r="E70" s="10"/>
    </row>
    <row r="71" spans="1:5" ht="19.5" customHeight="1">
      <c r="A71" s="7"/>
      <c r="B71" s="7">
        <v>29203</v>
      </c>
      <c r="C71" s="18" t="s">
        <v>74</v>
      </c>
      <c r="D71" s="10">
        <f>+'[1]RESULTADOS MARZO'!D52+'[1]RESULTADOS JULIO'!D54+'[1]RESULTADOS AGOSTO'!D41+'[1]RESULTADOS SEPTIEMBRE'!D51+'[1]RESULTADOS NOVIEMBRE'!D54+'[1]RESULTADOS DICIEMBRE'!D55</f>
        <v>7393162.6900000004</v>
      </c>
      <c r="E71" s="10"/>
    </row>
    <row r="72" spans="1:5" ht="19.5" customHeight="1">
      <c r="A72" s="7"/>
      <c r="B72" s="23">
        <v>3</v>
      </c>
      <c r="C72" s="5" t="s">
        <v>75</v>
      </c>
      <c r="D72" s="6">
        <f>SUM(D73:D99)</f>
        <v>683060122.8900001</v>
      </c>
      <c r="E72" s="10"/>
    </row>
    <row r="73" spans="1:5" ht="19.5" customHeight="1">
      <c r="A73" s="7"/>
      <c r="B73" s="14">
        <v>31101</v>
      </c>
      <c r="C73" s="18" t="s">
        <v>76</v>
      </c>
      <c r="D73" s="10">
        <f>+'[1]RESULTADOS FEBRERO'!D49+'[1]RESULTADOS MARZO'!D54+'[1]RESULTADOS ABRIL'!D55+'[1]RESULTADOS MAYO'!D59+'[1]RESULTADOS JUNIO'!D54+'[1]RESULTADOS JULIO'!D56+'[1]RESULTADOS AGOSTO'!D43+'[1]RESULTADOS SEPTIEMBRE'!D53+'[1]RESULTADOS OCTUBRE'!D55+'[1]RESULTADOS NOVIEMBRE'!D56+'[1]RESULTADOS DICIEMBRE'!D57</f>
        <v>2618566.85</v>
      </c>
      <c r="E73" s="10"/>
    </row>
    <row r="74" spans="1:5" ht="19.5" customHeight="1">
      <c r="A74" s="7"/>
      <c r="B74" s="14">
        <v>31301</v>
      </c>
      <c r="C74" s="18" t="s">
        <v>77</v>
      </c>
      <c r="D74" s="10">
        <f>+'[1]RESULTADOS JULIO'!D57+'[1]RESULTADOS OCTUBRE'!D56+'[1]RESULTADOS DICIEMBRE'!D58</f>
        <v>775641.01</v>
      </c>
      <c r="E74" s="10"/>
    </row>
    <row r="75" spans="1:5" ht="19.5" customHeight="1">
      <c r="A75" s="7"/>
      <c r="B75" s="14">
        <v>31401</v>
      </c>
      <c r="C75" s="18" t="s">
        <v>78</v>
      </c>
      <c r="D75" s="10">
        <f>+'[1]RESULTADOS SEPTIEMBRE'!D54</f>
        <v>12649.98</v>
      </c>
      <c r="E75" s="10"/>
    </row>
    <row r="76" spans="1:5" ht="19.5" customHeight="1">
      <c r="A76" s="7"/>
      <c r="B76" s="14">
        <v>32201</v>
      </c>
      <c r="C76" s="18" t="s">
        <v>79</v>
      </c>
      <c r="D76" s="10">
        <f>+'[1]RESULTADOS JULIO'!D58+'[1]RESULTADOS OCTUBRE'!D57</f>
        <v>243839.99</v>
      </c>
      <c r="E76" s="10"/>
    </row>
    <row r="77" spans="1:5" ht="19.5" customHeight="1">
      <c r="A77" s="7"/>
      <c r="B77" s="14">
        <v>32301</v>
      </c>
      <c r="C77" s="18" t="s">
        <v>80</v>
      </c>
      <c r="D77" s="10">
        <f>+'[1]RESULTADOS FEBRERO'!D50</f>
        <v>1090320</v>
      </c>
      <c r="E77" s="10"/>
    </row>
    <row r="78" spans="1:5" ht="19.5" customHeight="1">
      <c r="A78" s="7"/>
      <c r="B78" s="14">
        <v>33101</v>
      </c>
      <c r="C78" s="18" t="s">
        <v>81</v>
      </c>
      <c r="D78" s="10">
        <f>+'[1]RESULTADOS MARZO'!D56+'[1]RESULTADOS DICIEMBRE'!D59</f>
        <v>369139.4</v>
      </c>
      <c r="E78" s="10"/>
    </row>
    <row r="79" spans="1:5" ht="19.5" customHeight="1">
      <c r="A79" s="7"/>
      <c r="B79" s="14">
        <v>33201</v>
      </c>
      <c r="C79" s="18" t="s">
        <v>82</v>
      </c>
      <c r="D79" s="10">
        <f>+'[1]RESULTADOS MARZO'!D57+'[1]RESULTADOS MAYO'!D61+'[1]RESULTADOS JULIO'!D60+'[1]RESULTADOS OCTUBRE'!D59+'[1]RESULTADOS DICIEMBRE'!D60</f>
        <v>3515755.7199999997</v>
      </c>
      <c r="E79" s="10"/>
    </row>
    <row r="80" spans="1:5" ht="19.5" customHeight="1">
      <c r="A80" s="7"/>
      <c r="B80" s="14">
        <v>33601</v>
      </c>
      <c r="C80" s="18" t="s">
        <v>83</v>
      </c>
      <c r="D80" s="10">
        <f>+'[1]RESULTADOS FEBRERO'!D51+'[1]RESULTADOS MARZO'!D58+'[1]RESULTADOS ABRIL'!D57+'[1]RESULTADOS MAYO'!D62+'[1]RESULTADOS JUNIO'!D56+'[1]RESULTADOS JULIO'!D61+'[1]RESULTADOS SEPTIEMBRE'!D55</f>
        <v>627884419.20000005</v>
      </c>
      <c r="E80" s="10"/>
    </row>
    <row r="81" spans="1:5" ht="19.5" customHeight="1">
      <c r="A81" s="7"/>
      <c r="B81" s="14">
        <v>34101</v>
      </c>
      <c r="C81" s="18" t="s">
        <v>84</v>
      </c>
      <c r="D81" s="10">
        <f>+'[1]RESULTADOS OCTUBRE'!D60</f>
        <v>609627.12</v>
      </c>
      <c r="E81" s="10"/>
    </row>
    <row r="82" spans="1:5" ht="19.5" customHeight="1">
      <c r="A82" s="7"/>
      <c r="B82" s="14">
        <v>35301</v>
      </c>
      <c r="C82" s="18" t="s">
        <v>85</v>
      </c>
      <c r="D82" s="10">
        <f>+'[1]RESULTADOS DICIEMBRE'!D61+'[1]RESULTADOS NOVIEMBRE'!D58</f>
        <v>224941.41999999998</v>
      </c>
      <c r="E82" s="10"/>
    </row>
    <row r="83" spans="1:5" ht="19.5" customHeight="1">
      <c r="A83" s="7"/>
      <c r="B83" s="14">
        <v>36304</v>
      </c>
      <c r="C83" s="18" t="s">
        <v>86</v>
      </c>
      <c r="D83" s="10">
        <f>+'[1]RESULTADOS MARZO'!D59+'[1]RESULTADOS JULIO'!D62+'[1]RESULTADOS OCTUBRE'!D62</f>
        <v>84320.140000000014</v>
      </c>
      <c r="E83" s="10"/>
    </row>
    <row r="84" spans="1:5" ht="19.5" customHeight="1">
      <c r="A84" s="7"/>
      <c r="B84" s="14">
        <v>36306</v>
      </c>
      <c r="C84" s="18" t="s">
        <v>87</v>
      </c>
      <c r="D84" s="10">
        <f>+'[1]RESULTADOS JULIO'!D63+'[1]RESULTADOS SEPTIEMBRE'!D56</f>
        <v>34778.120000000003</v>
      </c>
      <c r="E84" s="10"/>
    </row>
    <row r="85" spans="1:5" ht="19.5" customHeight="1">
      <c r="A85" s="7"/>
      <c r="B85" s="14">
        <v>37101</v>
      </c>
      <c r="C85" s="18" t="s">
        <v>88</v>
      </c>
      <c r="D85" s="10">
        <f>+'[1]RESULTADOS ABRIL'!D58+'[1]RESULTADOS MAYO'!D63+'[1]RESULTADOS JUNIO'!D57+'[1]RESULTADOS AGOSTO'!D44+'[1]RESULTADOS SEPTIEMBRE'!D57+'[1]RESULTADOS OCTUBRE'!D63+'[1]RESULTADOS NOVIEMBRE'!D60+'[1]RESULTADOS DICIEMBRE'!D62</f>
        <v>4560000</v>
      </c>
      <c r="E85" s="10"/>
    </row>
    <row r="86" spans="1:5" ht="19.5" customHeight="1">
      <c r="A86" s="7"/>
      <c r="B86" s="14">
        <v>37102</v>
      </c>
      <c r="C86" s="18" t="s">
        <v>89</v>
      </c>
      <c r="D86" s="10">
        <f>+'[1]RESULTADOS ABRIL'!D59+'[1]RESULTADOS MAYO'!D64+'[1]RESULTADOS JUNIO'!D58+'[1]RESULTADOS JULIO'!D64+'[1]RESULTADOS AGOSTO'!D45+'[1]RESULTADOS SEPTIEMBRE'!D58+'[1]RESULTADOS OCTUBRE'!D64+'[1]RESULTADOS NOVIEMBRE'!D61+'[1]RESULTADOS DICIEMBRE'!D63</f>
        <v>7513588.7999999998</v>
      </c>
      <c r="E86" s="10"/>
    </row>
    <row r="87" spans="1:5" ht="19.5" customHeight="1">
      <c r="A87" s="7"/>
      <c r="B87" s="14">
        <v>37106</v>
      </c>
      <c r="C87" s="18" t="s">
        <v>90</v>
      </c>
      <c r="D87" s="10">
        <f>+'[1]RESULTADOS DICIEMBRE'!D64</f>
        <v>161990.39999999999</v>
      </c>
      <c r="E87" s="10"/>
    </row>
    <row r="88" spans="1:5" ht="19.5" customHeight="1">
      <c r="A88" s="7"/>
      <c r="B88" s="14">
        <v>37299</v>
      </c>
      <c r="C88" s="18" t="s">
        <v>91</v>
      </c>
      <c r="D88" s="10">
        <f>+'[1]RESULTADOS MARZO'!D60+'[1]RESULTADOS ABRIL'!D60+'[1]RESULTADOS JULIO'!D65+'[1]RESULTADOS OCTUBRE'!D65</f>
        <v>124896.98999999999</v>
      </c>
      <c r="E88" s="10"/>
    </row>
    <row r="89" spans="1:5" ht="19.5" customHeight="1">
      <c r="A89" s="7"/>
      <c r="B89" s="14">
        <v>39101</v>
      </c>
      <c r="C89" s="18" t="s">
        <v>92</v>
      </c>
      <c r="D89" s="10">
        <f>+'[1]RESULTADOS MARZO'!D61+'[1]RESULTADOS ABRIL'!D61+'[1]RESULTADOS DICIEMBRE'!D65+'[1]RESULTADOS OCTUBRE'!D66</f>
        <v>997241.6</v>
      </c>
      <c r="E89" s="10"/>
    </row>
    <row r="90" spans="1:5" ht="19.5" customHeight="1">
      <c r="A90" s="7"/>
      <c r="B90" s="14">
        <v>39201</v>
      </c>
      <c r="C90" s="18" t="s">
        <v>93</v>
      </c>
      <c r="D90" s="10">
        <f>+'[1]RESULTADOS FEBRERO'!D52+'[1]RESULTADOS MARZO'!D62+'[1]RESULTADOS ABRIL'!D62+'[1]RESULTADOS MAYO'!D65+'[1]RESULTADOS JUNIO'!D59+'[1]RESULTADOS JULIO'!D66+'[1]RESULTADOS SEPTIEMBRE'!D59+'[1]RESULTADOS OCTUBRE'!D67+'[1]RESULTADOS NOVIEMBRE'!D62+'[1]RESULTADOS DICIEMBRE'!D66</f>
        <v>20298621.759999998</v>
      </c>
      <c r="E90" s="10"/>
    </row>
    <row r="91" spans="1:5" ht="19.5" customHeight="1">
      <c r="A91" s="7"/>
      <c r="B91" s="14">
        <v>39202</v>
      </c>
      <c r="C91" s="18" t="s">
        <v>94</v>
      </c>
      <c r="D91" s="10">
        <f>+'[1]RESULTADOS MARZO'!D63+'[1]RESULTADOS DICIEMBRE'!D67</f>
        <v>14608</v>
      </c>
      <c r="E91" s="10"/>
    </row>
    <row r="92" spans="1:5" ht="19.5" customHeight="1">
      <c r="A92" s="7"/>
      <c r="B92" s="14">
        <v>39301</v>
      </c>
      <c r="C92" s="18" t="s">
        <v>95</v>
      </c>
      <c r="D92" s="10">
        <f>+'[1]RESULTADOS JULIO'!D67+'[1]RESULTADOS OCTUBRE'!D68</f>
        <v>43962.87</v>
      </c>
      <c r="E92" s="10"/>
    </row>
    <row r="93" spans="1:5" ht="19.5" customHeight="1">
      <c r="A93" s="7"/>
      <c r="B93" s="14">
        <v>39501</v>
      </c>
      <c r="C93" s="18" t="s">
        <v>96</v>
      </c>
      <c r="D93" s="10">
        <f>+'[1]RESULTADOS ABRIL'!D63+'[1]RESULTADOS DICIEMBRE'!D68</f>
        <v>1107417.44</v>
      </c>
      <c r="E93" s="10"/>
    </row>
    <row r="94" spans="1:5" ht="19.5" customHeight="1">
      <c r="A94" s="7"/>
      <c r="B94" s="14">
        <v>39601</v>
      </c>
      <c r="C94" s="18" t="s">
        <v>97</v>
      </c>
      <c r="D94" s="10">
        <f>+'[1]RESULTADOS ABRIL'!D64+'[1]RESULTADOS JULIO'!D68+'[1]RESULTADOS SEPTIEMBRE'!D60+'[1]RESULTADOS OCTUBRE'!D69+'[1]RESULTADOS NOVIEMBRE'!D63+'[1]RESULTADOS DICIEMBRE'!D69</f>
        <v>1949978.5900000003</v>
      </c>
      <c r="E94" s="10"/>
    </row>
    <row r="95" spans="1:5" ht="19.5" customHeight="1">
      <c r="A95" s="7"/>
      <c r="B95" s="14">
        <v>39801</v>
      </c>
      <c r="C95" s="18" t="s">
        <v>98</v>
      </c>
      <c r="D95" s="10">
        <f>+'[1]RESULTADOS JULIO'!D69+'[1]RESULTADOS SEPTIEMBRE'!D61</f>
        <v>95268.36</v>
      </c>
      <c r="E95" s="10"/>
    </row>
    <row r="96" spans="1:5" ht="19.5" customHeight="1">
      <c r="A96" s="7"/>
      <c r="B96" s="14">
        <v>39802</v>
      </c>
      <c r="C96" s="18" t="s">
        <v>99</v>
      </c>
      <c r="D96" s="10">
        <f>+'[1]RESULTADOS FEBRERO'!D53+'[1]RESULTADOS MARZO'!D64+'[1]RESULTADOS JULIO'!D70++'[1]RESULTADOS SEPTIEMBRE'!D62+'[1]RESULTADOS OCTUBRE'!D70+'[1]RESULTADOS DICIEMBRE'!D70</f>
        <v>6270083.2100000009</v>
      </c>
      <c r="E96" s="10"/>
    </row>
    <row r="97" spans="1:5" ht="19.5" customHeight="1">
      <c r="A97" s="7"/>
      <c r="B97" s="14">
        <v>39901</v>
      </c>
      <c r="C97" s="18" t="s">
        <v>100</v>
      </c>
      <c r="D97" s="10">
        <f>+'[1]RESULTADOS JULIO'!D71+'[1]RESULTADOS DICIEMBRE'!D71</f>
        <v>10265.01</v>
      </c>
      <c r="E97" s="10"/>
    </row>
    <row r="98" spans="1:5" ht="19.5" customHeight="1">
      <c r="A98" s="7"/>
      <c r="B98" s="14">
        <v>39904</v>
      </c>
      <c r="C98" s="18" t="s">
        <v>101</v>
      </c>
      <c r="D98" s="10">
        <f>+'[1]RESULTADOS ABRIL'!D66+'[1]RESULTADOS JULIO'!D72+'[1]RESULTADOS OCTUBRE'!D71</f>
        <v>130836.51999999999</v>
      </c>
      <c r="E98" s="10"/>
    </row>
    <row r="99" spans="1:5" ht="19.5" customHeight="1">
      <c r="A99" s="7"/>
      <c r="B99" s="14">
        <v>39905</v>
      </c>
      <c r="C99" s="18" t="s">
        <v>102</v>
      </c>
      <c r="D99" s="10">
        <f>+'[1]RESULTADOS MARZO'!D65+'[1]RESULTADOS MAYO'!D67+'[1]RESULTADOS JUNIO'!D61+'[1]RESULTADOS JULIO'!D73+'[1]RESULTADOS OCTUBRE'!D72+'[1]RESULTADOS NOVIEMBRE'!D65+'[1]RESULTADOS DICIEMBRE'!D72</f>
        <v>2317364.3899999997</v>
      </c>
      <c r="E99" s="10"/>
    </row>
    <row r="100" spans="1:5" ht="19.5" customHeight="1">
      <c r="A100" s="7"/>
      <c r="B100" s="23">
        <v>6</v>
      </c>
      <c r="C100" s="5" t="s">
        <v>103</v>
      </c>
      <c r="D100" s="6">
        <f>SUM(D101:D114)</f>
        <v>54932415.739999995</v>
      </c>
      <c r="E100" s="10"/>
    </row>
    <row r="101" spans="1:5" ht="19.5" customHeight="1">
      <c r="A101" s="7"/>
      <c r="B101" s="7">
        <v>61101</v>
      </c>
      <c r="C101" s="9" t="s">
        <v>104</v>
      </c>
      <c r="D101" s="10">
        <f>120739.96+'[1]RESULTADOS MAYO'!D69+'[1]RESULTADOS SEPTIEMBRE'!D64+'[1]RESULTADOS OCTUBRE'!D74+'[1]RESULTADOS DICIEMBRE'!D74</f>
        <v>5800472.1500000004</v>
      </c>
      <c r="E101" s="10"/>
    </row>
    <row r="102" spans="1:5" ht="19.5" customHeight="1">
      <c r="A102" s="7"/>
      <c r="B102" s="7">
        <v>61201</v>
      </c>
      <c r="C102" s="9" t="s">
        <v>105</v>
      </c>
      <c r="D102" s="10">
        <f>+'[1]RESULTADOS OCTUBRE'!D75</f>
        <v>540027</v>
      </c>
      <c r="E102" s="10"/>
    </row>
    <row r="103" spans="1:5" ht="19.5" customHeight="1">
      <c r="A103" s="7"/>
      <c r="B103" s="7">
        <v>61401</v>
      </c>
      <c r="C103" s="9" t="s">
        <v>106</v>
      </c>
      <c r="D103" s="10">
        <f>+'[1]RESULTADOS JULIO'!D76+'[1]RESULTADOS SEPTIEMBRE'!D66</f>
        <v>7198815.3499999996</v>
      </c>
      <c r="E103" s="10"/>
    </row>
    <row r="104" spans="1:5" ht="36" customHeight="1">
      <c r="A104" s="7"/>
      <c r="B104" s="7">
        <v>61301</v>
      </c>
      <c r="C104" s="9" t="s">
        <v>107</v>
      </c>
      <c r="D104" s="10">
        <f>+'[1]RESULTADOS ABRIL'!D68+'[1]RESULTADOS MAYO'!D70+'[1]RESULTADOS JULIO'!D75+'[1]RESULTADOS SEPTIEMBRE'!D65+'[1]RESULTADOS DICIEMBRE'!D75</f>
        <v>14316938.43</v>
      </c>
      <c r="E104" s="10"/>
    </row>
    <row r="105" spans="1:5" ht="36.75" customHeight="1">
      <c r="A105" s="7"/>
      <c r="B105" s="7">
        <v>61901</v>
      </c>
      <c r="C105" s="9" t="s">
        <v>108</v>
      </c>
      <c r="D105" s="10">
        <f>+'[1]RESULTADOS DICIEMBRE'!D76</f>
        <v>1795769.72</v>
      </c>
      <c r="E105" s="10"/>
    </row>
    <row r="106" spans="1:5" ht="19.5" customHeight="1">
      <c r="A106" s="7"/>
      <c r="B106" s="7">
        <v>62101</v>
      </c>
      <c r="C106" s="9" t="s">
        <v>109</v>
      </c>
      <c r="D106" s="10">
        <f>+'[1]RESULTADOS JULIO'!D77+'[1]RESULTADOS DICIEMBRE'!D77</f>
        <v>1856649.58</v>
      </c>
      <c r="E106" s="10"/>
    </row>
    <row r="107" spans="1:5" ht="19.5" customHeight="1">
      <c r="A107" s="7"/>
      <c r="B107" s="7">
        <v>64101</v>
      </c>
      <c r="C107" s="9" t="s">
        <v>110</v>
      </c>
      <c r="D107" s="10">
        <f>+'[1]RESULTADOS JUNIO'!D63+'[1]RESULTADOS OCTUBRE'!D76</f>
        <v>13180000</v>
      </c>
      <c r="E107" s="10"/>
    </row>
    <row r="108" spans="1:5" ht="19.5" customHeight="1">
      <c r="A108" s="7"/>
      <c r="B108" s="7">
        <v>65402</v>
      </c>
      <c r="C108" s="9" t="s">
        <v>111</v>
      </c>
      <c r="D108" s="10">
        <f>+'[1]RESULTADOS JUNIO'!D64</f>
        <v>1573412</v>
      </c>
      <c r="E108" s="10"/>
    </row>
    <row r="109" spans="1:5" ht="19.5" customHeight="1">
      <c r="A109" s="7"/>
      <c r="B109" s="7">
        <v>64601</v>
      </c>
      <c r="C109" s="9" t="s">
        <v>112</v>
      </c>
      <c r="D109" s="10">
        <f>+'[1]RESULTADOS JULIO'!D78</f>
        <v>61994.99</v>
      </c>
      <c r="E109" s="10"/>
    </row>
    <row r="110" spans="1:5" ht="19.5" customHeight="1">
      <c r="A110" s="7"/>
      <c r="B110" s="7">
        <v>65201</v>
      </c>
      <c r="C110" s="9" t="s">
        <v>113</v>
      </c>
      <c r="D110" s="10">
        <f>+'[1]RESULTADOS JULIO'!D79+'[1]RESULTADOS OCTUBRE'!D77</f>
        <v>19139.98</v>
      </c>
      <c r="E110" s="10"/>
    </row>
    <row r="111" spans="1:5" ht="32.25" customHeight="1">
      <c r="A111" s="7"/>
      <c r="B111" s="7">
        <v>65501</v>
      </c>
      <c r="C111" s="9" t="s">
        <v>114</v>
      </c>
      <c r="D111" s="10">
        <f>+'[1]RESULTADOS MAYO'!D71+'[1]RESULTADOS JULIO'!D80+'[1]RESULTADOS OCTUBRE'!D78</f>
        <v>672429.1</v>
      </c>
      <c r="E111" s="10"/>
    </row>
    <row r="112" spans="1:5" ht="19.5" customHeight="1">
      <c r="A112" s="7"/>
      <c r="B112" s="7">
        <v>65601</v>
      </c>
      <c r="C112" s="9" t="s">
        <v>115</v>
      </c>
      <c r="D112" s="10">
        <f>+'[1]RESULTADOS JULIO'!D81+'[1]RESULTADOS AGOSTO'!D47+'[1]RESULTADOS OCTUBRE'!D79</f>
        <v>4138220.4400000004</v>
      </c>
      <c r="E112" s="10"/>
    </row>
    <row r="113" spans="1:5" ht="19.5" customHeight="1">
      <c r="A113" s="7"/>
      <c r="B113" s="7">
        <v>65701</v>
      </c>
      <c r="C113" s="9" t="s">
        <v>116</v>
      </c>
      <c r="D113" s="10">
        <f>+'[1]RESULTADOS JULIO'!D82</f>
        <v>39975</v>
      </c>
      <c r="E113" s="10"/>
    </row>
    <row r="114" spans="1:5" ht="19.5" customHeight="1">
      <c r="A114" s="7"/>
      <c r="B114" s="7">
        <v>66201</v>
      </c>
      <c r="C114" s="9" t="s">
        <v>117</v>
      </c>
      <c r="D114" s="10">
        <f>+'[1]RESULTADOS MAYO'!D72+'[1]RESULTADOS JULIO'!D83</f>
        <v>3738572</v>
      </c>
      <c r="E114" s="10"/>
    </row>
    <row r="115" spans="1:5" ht="19.5" customHeight="1">
      <c r="A115" s="7"/>
      <c r="B115" s="23">
        <v>7</v>
      </c>
      <c r="C115" s="5" t="s">
        <v>118</v>
      </c>
      <c r="D115" s="6">
        <f>+D116</f>
        <v>6314195.7999999998</v>
      </c>
      <c r="E115" s="10"/>
    </row>
    <row r="116" spans="1:5" ht="19.5" customHeight="1">
      <c r="A116" s="7"/>
      <c r="B116" s="7">
        <v>71201</v>
      </c>
      <c r="C116" s="9" t="s">
        <v>119</v>
      </c>
      <c r="D116" s="10">
        <f>+'[1]RESULTADOS JUNIO'!D66</f>
        <v>6314195.7999999998</v>
      </c>
      <c r="E116" s="10"/>
    </row>
    <row r="117" spans="1:5" ht="19.5" customHeight="1">
      <c r="A117" s="14"/>
      <c r="B117" s="38" t="s">
        <v>9</v>
      </c>
      <c r="C117" s="39"/>
      <c r="D117" s="24">
        <f>+E13-D14</f>
        <v>178118014.67999983</v>
      </c>
      <c r="E117" s="24">
        <f>+E13-E14</f>
        <v>178118014.67999983</v>
      </c>
    </row>
    <row r="119" spans="1:5">
      <c r="C119" s="25"/>
      <c r="D119" s="25"/>
      <c r="E119" s="26"/>
    </row>
    <row r="120" spans="1:5" ht="15">
      <c r="A120" s="27"/>
      <c r="B120" s="27"/>
      <c r="C120" s="28" t="s">
        <v>120</v>
      </c>
      <c r="D120" s="40" t="s">
        <v>121</v>
      </c>
      <c r="E120" s="40"/>
    </row>
    <row r="121" spans="1:5">
      <c r="C121" s="27"/>
      <c r="D121" s="25"/>
      <c r="E121" s="26"/>
    </row>
    <row r="122" spans="1:5">
      <c r="C122" s="27"/>
      <c r="D122" s="25"/>
      <c r="E122" s="26"/>
    </row>
    <row r="123" spans="1:5">
      <c r="A123" s="27"/>
      <c r="B123" s="27"/>
      <c r="C123" s="29" t="s">
        <v>122</v>
      </c>
      <c r="D123" s="41" t="s">
        <v>1</v>
      </c>
      <c r="E123" s="41"/>
    </row>
    <row r="124" spans="1:5" ht="15">
      <c r="A124" s="30"/>
      <c r="B124" s="30"/>
      <c r="C124" s="28" t="s">
        <v>123</v>
      </c>
      <c r="D124" s="31" t="s">
        <v>124</v>
      </c>
      <c r="E124" s="31"/>
    </row>
  </sheetData>
  <mergeCells count="12">
    <mergeCell ref="D124:E124"/>
    <mergeCell ref="A1:E1"/>
    <mergeCell ref="A2:E2"/>
    <mergeCell ref="A3:E3"/>
    <mergeCell ref="A4:E4"/>
    <mergeCell ref="A5:E5"/>
    <mergeCell ref="A6:E6"/>
    <mergeCell ref="A7:E7"/>
    <mergeCell ref="B9:C9"/>
    <mergeCell ref="B117:C117"/>
    <mergeCell ref="D120:E120"/>
    <mergeCell ref="D123:E1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dcterms:created xsi:type="dcterms:W3CDTF">2025-01-29T19:51:22Z</dcterms:created>
  <dcterms:modified xsi:type="dcterms:W3CDTF">2025-01-30T13:18:14Z</dcterms:modified>
</cp:coreProperties>
</file>