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xr:revisionPtr revIDLastSave="0" documentId="13_ncr:1_{1E448DD5-1507-4530-8ABA-679C2EF82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de Central y OPP" sheetId="1" r:id="rId1"/>
  </sheets>
  <definedNames>
    <definedName name="_xlnm.Print_Area" localSheetId="0">'Sede Central y OPP'!$A$1:$E$114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5" i="1"/>
  <c r="B46" i="1"/>
  <c r="B47" i="1"/>
  <c r="B50" i="1"/>
  <c r="B52" i="1"/>
  <c r="B53" i="1"/>
  <c r="B54" i="1"/>
  <c r="C54" i="1"/>
  <c r="B56" i="1"/>
  <c r="B59" i="1"/>
  <c r="B64" i="1"/>
  <c r="B71" i="1"/>
  <c r="C83" i="1"/>
  <c r="D83" i="1"/>
  <c r="B83" i="1" l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F25" i="1" l="1"/>
  <c r="D25" i="1"/>
  <c r="C25" i="1"/>
  <c r="B25" i="1"/>
</calcChain>
</file>

<file path=xl/sharedStrings.xml><?xml version="1.0" encoding="utf-8"?>
<sst xmlns="http://schemas.openxmlformats.org/spreadsheetml/2006/main" count="68" uniqueCount="64">
  <si>
    <t>DIRECCIÓN GENERAL DE PASAPORTES</t>
  </si>
  <si>
    <t>Dirección de Planificación y Desarrollo</t>
  </si>
  <si>
    <t>Pasaportes Emitidos</t>
  </si>
  <si>
    <t>Oficinas</t>
  </si>
  <si>
    <t>entre</t>
  </si>
  <si>
    <t>Sede Central</t>
  </si>
  <si>
    <t>Zona Oriental</t>
  </si>
  <si>
    <t>Punto Gob. Sambil</t>
  </si>
  <si>
    <t>Parque del Este</t>
  </si>
  <si>
    <t>Santiago</t>
  </si>
  <si>
    <t>San Pedro de Macorís</t>
  </si>
  <si>
    <t>San Francisco de Macorís</t>
  </si>
  <si>
    <t>Barahona</t>
  </si>
  <si>
    <t>Puerto Plata</t>
  </si>
  <si>
    <t>Nagua</t>
  </si>
  <si>
    <t>Monte Cristi</t>
  </si>
  <si>
    <t>La Vega</t>
  </si>
  <si>
    <t>Higuey</t>
  </si>
  <si>
    <t>Azua</t>
  </si>
  <si>
    <t>Bonao</t>
  </si>
  <si>
    <t>Total</t>
  </si>
  <si>
    <t>Consulados</t>
  </si>
  <si>
    <t>Valencia</t>
  </si>
  <si>
    <t>Barcelona</t>
  </si>
  <si>
    <t>Boston</t>
  </si>
  <si>
    <t>Panama</t>
  </si>
  <si>
    <t>St. Marteen</t>
  </si>
  <si>
    <t>Hamburgo</t>
  </si>
  <si>
    <t>Madrid</t>
  </si>
  <si>
    <t>Genova</t>
  </si>
  <si>
    <t>Miami</t>
  </si>
  <si>
    <t>Milano</t>
  </si>
  <si>
    <t>Puerto Rico</t>
  </si>
  <si>
    <t>Zurich</t>
  </si>
  <si>
    <t>New York</t>
  </si>
  <si>
    <t>Toronto, Canada</t>
  </si>
  <si>
    <t>Guadalupe</t>
  </si>
  <si>
    <t>Montreal, Canada</t>
  </si>
  <si>
    <t>Aruba</t>
  </si>
  <si>
    <t>Los Angeles</t>
  </si>
  <si>
    <t>Washington</t>
  </si>
  <si>
    <t>Paris, Francia</t>
  </si>
  <si>
    <t>Chile</t>
  </si>
  <si>
    <t>Antigua, Barbuda</t>
  </si>
  <si>
    <t>Amsterdam</t>
  </si>
  <si>
    <t>Curazao</t>
  </si>
  <si>
    <t>Roma</t>
  </si>
  <si>
    <t>Amberes</t>
  </si>
  <si>
    <t>Pensilvania</t>
  </si>
  <si>
    <t>New Jersey</t>
  </si>
  <si>
    <t>New Orleans</t>
  </si>
  <si>
    <t>Orlando, Florida</t>
  </si>
  <si>
    <t>Islas Canarias</t>
  </si>
  <si>
    <t>Mexico D.C.</t>
  </si>
  <si>
    <t>Houston, Texas</t>
  </si>
  <si>
    <t>Argentina</t>
  </si>
  <si>
    <t>Colombia</t>
  </si>
  <si>
    <t>Marsella, Francia</t>
  </si>
  <si>
    <t>Chicago</t>
  </si>
  <si>
    <t>Exterior</t>
  </si>
  <si>
    <t>Octubre</t>
  </si>
  <si>
    <t>Noviembre</t>
  </si>
  <si>
    <t>Diciembre</t>
  </si>
  <si>
    <t>Trinidad y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</si>
</sst>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/>
    <xf numFmtId="0" fontId="4" fillId="0" borderId="5" xfId="0" applyFont="1" applyBorder="1"/>
    <xf numFmtId="3" fontId="4" fillId="0" borderId="6" xfId="0" applyNumberFormat="1" applyFont="1" applyBorder="1" applyAlignment="1">
      <alignment horizontal="center" vertical="center"/>
    </xf>
    <xf numFmtId="3" fontId="5" fillId="0" borderId="0" xfId="0" applyNumberFormat="1" applyFont="1"/>
    <xf numFmtId="0" fontId="4" fillId="0" borderId="7" xfId="0" applyFont="1" applyBorder="1"/>
    <xf numFmtId="3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3" fontId="5" fillId="0" borderId="0" xfId="0" applyNumberFormat="1" applyFont="1" applyAlignment="1">
      <alignment vertical="center"/>
    </xf>
    <xf numFmtId="3" fontId="7" fillId="0" borderId="8" xfId="0" applyNumberFormat="1" applyFont="1" applyBorder="1" applyAlignment="1">
      <alignment horizontal="center" vertical="center"/>
    </xf>
    <xf numFmtId="0" fontId="4" fillId="0" borderId="9" xfId="0" applyFont="1" applyBorder="1"/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2" fillId="0" borderId="2" xfId="0" applyFont="1" applyBorder="1"/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0" fontId="9" fillId="0" borderId="0" xfId="0" applyFont="1"/>
    <xf numFmtId="0" fontId="4" fillId="0" borderId="6" xfId="0" applyFont="1" applyBorder="1"/>
    <xf numFmtId="3" fontId="4" fillId="2" borderId="6" xfId="0" applyNumberFormat="1" applyFont="1" applyFill="1" applyBorder="1" applyAlignment="1">
      <alignment horizontal="center" vertical="center"/>
    </xf>
    <xf numFmtId="0" fontId="4" fillId="0" borderId="8" xfId="0" applyFont="1" applyBorder="1"/>
    <xf numFmtId="3" fontId="4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0" fontId="4" fillId="2" borderId="8" xfId="0" applyFont="1" applyFill="1" applyBorder="1"/>
    <xf numFmtId="3" fontId="4" fillId="2" borderId="9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3" fontId="10" fillId="0" borderId="10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'Sede Central y OPP'!$B$9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OPP'!$A$10:$A$25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OPP'!$B$10:$B$25</c:f>
              <c:numCache>
                <c:formatCode>#,##0</c:formatCode>
                <c:ptCount val="16"/>
                <c:pt idx="0">
                  <c:v>11823</c:v>
                </c:pt>
                <c:pt idx="1">
                  <c:v>8317</c:v>
                </c:pt>
                <c:pt idx="2">
                  <c:v>5326</c:v>
                </c:pt>
                <c:pt idx="3">
                  <c:v>1706</c:v>
                </c:pt>
                <c:pt idx="4">
                  <c:v>6334</c:v>
                </c:pt>
                <c:pt idx="5">
                  <c:v>4261</c:v>
                </c:pt>
                <c:pt idx="6">
                  <c:v>2053</c:v>
                </c:pt>
                <c:pt idx="7">
                  <c:v>875</c:v>
                </c:pt>
                <c:pt idx="8">
                  <c:v>1425</c:v>
                </c:pt>
                <c:pt idx="9">
                  <c:v>893</c:v>
                </c:pt>
                <c:pt idx="10">
                  <c:v>1008</c:v>
                </c:pt>
                <c:pt idx="11">
                  <c:v>2543</c:v>
                </c:pt>
                <c:pt idx="12">
                  <c:v>2117</c:v>
                </c:pt>
                <c:pt idx="13">
                  <c:v>1423</c:v>
                </c:pt>
                <c:pt idx="14">
                  <c:v>932</c:v>
                </c:pt>
                <c:pt idx="15">
                  <c:v>51036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4-4191-AEE8-C86C0F1D0584}"/>
            </c:ext>
          </c:extLst>
        </c:ser>
        <c:ser>
          <c:idx val="1"/>
          <c:order val="1"/>
          <c:tx>
            <c:strRef>
              <c:f>'Sede Central y OPP'!$C$9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OPP'!$A$10:$A$25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OPP'!$C$10:$C$25</c:f>
              <c:numCache>
                <c:formatCode>#,##0</c:formatCode>
                <c:ptCount val="16"/>
                <c:pt idx="0">
                  <c:v>8439</c:v>
                </c:pt>
                <c:pt idx="1">
                  <c:v>5737</c:v>
                </c:pt>
                <c:pt idx="2">
                  <c:v>5775</c:v>
                </c:pt>
                <c:pt idx="3">
                  <c:v>1345</c:v>
                </c:pt>
                <c:pt idx="4">
                  <c:v>4850</c:v>
                </c:pt>
                <c:pt idx="5">
                  <c:v>3236</c:v>
                </c:pt>
                <c:pt idx="6">
                  <c:v>1650</c:v>
                </c:pt>
                <c:pt idx="7">
                  <c:v>674</c:v>
                </c:pt>
                <c:pt idx="8">
                  <c:v>1060</c:v>
                </c:pt>
                <c:pt idx="9">
                  <c:v>678</c:v>
                </c:pt>
                <c:pt idx="10">
                  <c:v>720</c:v>
                </c:pt>
                <c:pt idx="11">
                  <c:v>1988</c:v>
                </c:pt>
                <c:pt idx="12">
                  <c:v>1794</c:v>
                </c:pt>
                <c:pt idx="13">
                  <c:v>1286</c:v>
                </c:pt>
                <c:pt idx="14">
                  <c:v>757</c:v>
                </c:pt>
                <c:pt idx="15">
                  <c:v>39989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4-4191-AEE8-C86C0F1D0584}"/>
            </c:ext>
          </c:extLst>
        </c:ser>
        <c:ser>
          <c:idx val="2"/>
          <c:order val="2"/>
          <c:tx>
            <c:strRef>
              <c:f>'Sede Central y OPP'!$D$9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OPP'!$A$10:$A$25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OPP'!$D$10:$D$25</c:f>
              <c:numCache>
                <c:formatCode>#,##0</c:formatCode>
                <c:ptCount val="16"/>
                <c:pt idx="0">
                  <c:v>7188</c:v>
                </c:pt>
                <c:pt idx="1">
                  <c:v>4199</c:v>
                </c:pt>
                <c:pt idx="2">
                  <c:v>4107</c:v>
                </c:pt>
                <c:pt idx="3">
                  <c:v>1218</c:v>
                </c:pt>
                <c:pt idx="4">
                  <c:v>4607</c:v>
                </c:pt>
                <c:pt idx="5">
                  <c:v>2345</c:v>
                </c:pt>
                <c:pt idx="6">
                  <c:v>1308</c:v>
                </c:pt>
                <c:pt idx="7">
                  <c:v>593</c:v>
                </c:pt>
                <c:pt idx="8">
                  <c:v>971</c:v>
                </c:pt>
                <c:pt idx="9">
                  <c:v>585</c:v>
                </c:pt>
                <c:pt idx="10">
                  <c:v>718</c:v>
                </c:pt>
                <c:pt idx="11">
                  <c:v>1668</c:v>
                </c:pt>
                <c:pt idx="12">
                  <c:v>1800</c:v>
                </c:pt>
                <c:pt idx="13">
                  <c:v>1060</c:v>
                </c:pt>
                <c:pt idx="14">
                  <c:v>754</c:v>
                </c:pt>
                <c:pt idx="15">
                  <c:v>33121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4-4191-AEE8-C86C0F1D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85273280"/>
        <c:axId val="-785267840"/>
        <c:axId val="0"/>
      </c:bar3DChart>
      <c:catAx>
        <c:axId val="-78527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785267840"/>
        <c:crosses val="autoZero"/>
        <c:auto val="1"/>
        <c:lblAlgn val="ctr"/>
        <c:lblOffset val="100"/>
        <c:noMultiLvlLbl val="0"/>
      </c:catAx>
      <c:valAx>
        <c:axId val="-7852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78527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'Sede Central y OPP'!$B$43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OPP'!$A$44:$A$83</c:f>
              <c:strCache>
                <c:ptCount val="40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Exterior</c:v>
                </c:pt>
                <c:pt idx="39">
                  <c:v>Total</c:v>
                </c:pt>
              </c:strCache>
            </c:strRef>
          </c:cat>
          <c:val>
            <c:numRef>
              <c:f>'Sede Central y OPP'!$B$44:$B$83</c:f>
              <c:numCache>
                <c:formatCode>#,##0</c:formatCode>
                <c:ptCount val="40"/>
                <c:pt idx="0">
                  <c:v>115</c:v>
                </c:pt>
                <c:pt idx="1">
                  <c:v>372</c:v>
                </c:pt>
                <c:pt idx="2">
                  <c:v>692</c:v>
                </c:pt>
                <c:pt idx="3">
                  <c:v>149</c:v>
                </c:pt>
                <c:pt idx="4">
                  <c:v>64</c:v>
                </c:pt>
                <c:pt idx="5">
                  <c:v>47</c:v>
                </c:pt>
                <c:pt idx="6">
                  <c:v>544</c:v>
                </c:pt>
                <c:pt idx="7">
                  <c:v>85</c:v>
                </c:pt>
                <c:pt idx="8">
                  <c:v>296</c:v>
                </c:pt>
                <c:pt idx="9">
                  <c:v>107</c:v>
                </c:pt>
                <c:pt idx="10">
                  <c:v>566</c:v>
                </c:pt>
                <c:pt idx="11">
                  <c:v>145</c:v>
                </c:pt>
                <c:pt idx="12">
                  <c:v>2593</c:v>
                </c:pt>
                <c:pt idx="13">
                  <c:v>36</c:v>
                </c:pt>
                <c:pt idx="14">
                  <c:v>0</c:v>
                </c:pt>
                <c:pt idx="15">
                  <c:v>34</c:v>
                </c:pt>
                <c:pt idx="16">
                  <c:v>24</c:v>
                </c:pt>
                <c:pt idx="17">
                  <c:v>44</c:v>
                </c:pt>
                <c:pt idx="18">
                  <c:v>90</c:v>
                </c:pt>
                <c:pt idx="19">
                  <c:v>63</c:v>
                </c:pt>
                <c:pt idx="20">
                  <c:v>5</c:v>
                </c:pt>
                <c:pt idx="21">
                  <c:v>8</c:v>
                </c:pt>
                <c:pt idx="22">
                  <c:v>42</c:v>
                </c:pt>
                <c:pt idx="23">
                  <c:v>5</c:v>
                </c:pt>
                <c:pt idx="24">
                  <c:v>88</c:v>
                </c:pt>
                <c:pt idx="25">
                  <c:v>8</c:v>
                </c:pt>
                <c:pt idx="26">
                  <c:v>737</c:v>
                </c:pt>
                <c:pt idx="27">
                  <c:v>1217</c:v>
                </c:pt>
                <c:pt idx="28">
                  <c:v>108</c:v>
                </c:pt>
                <c:pt idx="29">
                  <c:v>247</c:v>
                </c:pt>
                <c:pt idx="30">
                  <c:v>8</c:v>
                </c:pt>
                <c:pt idx="31">
                  <c:v>11</c:v>
                </c:pt>
                <c:pt idx="32">
                  <c:v>64</c:v>
                </c:pt>
                <c:pt idx="33">
                  <c:v>39</c:v>
                </c:pt>
                <c:pt idx="34">
                  <c:v>9</c:v>
                </c:pt>
                <c:pt idx="35">
                  <c:v>20</c:v>
                </c:pt>
                <c:pt idx="36">
                  <c:v>115</c:v>
                </c:pt>
                <c:pt idx="37">
                  <c:v>0</c:v>
                </c:pt>
                <c:pt idx="38">
                  <c:v>143</c:v>
                </c:pt>
                <c:pt idx="39">
                  <c:v>8940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9-4376-B4D2-C8942B7B6156}"/>
            </c:ext>
          </c:extLst>
        </c:ser>
        <c:ser>
          <c:idx val="1"/>
          <c:order val="1"/>
          <c:tx>
            <c:strRef>
              <c:f>'Sede Central y OPP'!$C$43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OPP'!$A$44:$A$83</c:f>
              <c:strCache>
                <c:ptCount val="40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Exterior</c:v>
                </c:pt>
                <c:pt idx="39">
                  <c:v>Total</c:v>
                </c:pt>
              </c:strCache>
            </c:strRef>
          </c:cat>
          <c:val>
            <c:numRef>
              <c:f>'Sede Central y OPP'!$C$44:$C$83</c:f>
              <c:numCache>
                <c:formatCode>#,##0</c:formatCode>
                <c:ptCount val="40"/>
                <c:pt idx="0">
                  <c:v>103</c:v>
                </c:pt>
                <c:pt idx="1">
                  <c:v>302</c:v>
                </c:pt>
                <c:pt idx="2">
                  <c:v>703</c:v>
                </c:pt>
                <c:pt idx="3">
                  <c:v>117</c:v>
                </c:pt>
                <c:pt idx="4">
                  <c:v>80</c:v>
                </c:pt>
                <c:pt idx="5">
                  <c:v>28</c:v>
                </c:pt>
                <c:pt idx="6">
                  <c:v>444</c:v>
                </c:pt>
                <c:pt idx="7">
                  <c:v>131</c:v>
                </c:pt>
                <c:pt idx="8">
                  <c:v>257</c:v>
                </c:pt>
                <c:pt idx="9">
                  <c:v>145</c:v>
                </c:pt>
                <c:pt idx="10">
                  <c:v>345</c:v>
                </c:pt>
                <c:pt idx="11">
                  <c:v>140</c:v>
                </c:pt>
                <c:pt idx="12">
                  <c:v>1974</c:v>
                </c:pt>
                <c:pt idx="13">
                  <c:v>53</c:v>
                </c:pt>
                <c:pt idx="14">
                  <c:v>5</c:v>
                </c:pt>
                <c:pt idx="15">
                  <c:v>14</c:v>
                </c:pt>
                <c:pt idx="16">
                  <c:v>19</c:v>
                </c:pt>
                <c:pt idx="17">
                  <c:v>114</c:v>
                </c:pt>
                <c:pt idx="18">
                  <c:v>79</c:v>
                </c:pt>
                <c:pt idx="19">
                  <c:v>75</c:v>
                </c:pt>
                <c:pt idx="20">
                  <c:v>88</c:v>
                </c:pt>
                <c:pt idx="21">
                  <c:v>11</c:v>
                </c:pt>
                <c:pt idx="22">
                  <c:v>29</c:v>
                </c:pt>
                <c:pt idx="23">
                  <c:v>87</c:v>
                </c:pt>
                <c:pt idx="24">
                  <c:v>103</c:v>
                </c:pt>
                <c:pt idx="25">
                  <c:v>20</c:v>
                </c:pt>
                <c:pt idx="26">
                  <c:v>600</c:v>
                </c:pt>
                <c:pt idx="27">
                  <c:v>927</c:v>
                </c:pt>
                <c:pt idx="28">
                  <c:v>113</c:v>
                </c:pt>
                <c:pt idx="29">
                  <c:v>287</c:v>
                </c:pt>
                <c:pt idx="30">
                  <c:v>7</c:v>
                </c:pt>
                <c:pt idx="31">
                  <c:v>24</c:v>
                </c:pt>
                <c:pt idx="32">
                  <c:v>59</c:v>
                </c:pt>
                <c:pt idx="33">
                  <c:v>35</c:v>
                </c:pt>
                <c:pt idx="34">
                  <c:v>5</c:v>
                </c:pt>
                <c:pt idx="35">
                  <c:v>11</c:v>
                </c:pt>
                <c:pt idx="36">
                  <c:v>90</c:v>
                </c:pt>
                <c:pt idx="37">
                  <c:v>0</c:v>
                </c:pt>
                <c:pt idx="38">
                  <c:v>102</c:v>
                </c:pt>
                <c:pt idx="39">
                  <c:v>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9-4376-B4D2-C8942B7B6156}"/>
            </c:ext>
          </c:extLst>
        </c:ser>
        <c:ser>
          <c:idx val="2"/>
          <c:order val="2"/>
          <c:tx>
            <c:strRef>
              <c:f>'Sede Central y OPP'!$D$43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OPP'!$A$44:$A$83</c:f>
              <c:strCache>
                <c:ptCount val="40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Exterior</c:v>
                </c:pt>
                <c:pt idx="39">
                  <c:v>Total</c:v>
                </c:pt>
              </c:strCache>
            </c:strRef>
          </c:cat>
          <c:val>
            <c:numRef>
              <c:f>'Sede Central y OPP'!$D$44:$D$83</c:f>
              <c:numCache>
                <c:formatCode>#,##0</c:formatCode>
                <c:ptCount val="40"/>
                <c:pt idx="0">
                  <c:v>85</c:v>
                </c:pt>
                <c:pt idx="1">
                  <c:v>249</c:v>
                </c:pt>
                <c:pt idx="2">
                  <c:v>649</c:v>
                </c:pt>
                <c:pt idx="3">
                  <c:v>108</c:v>
                </c:pt>
                <c:pt idx="4">
                  <c:v>20</c:v>
                </c:pt>
                <c:pt idx="5">
                  <c:v>44</c:v>
                </c:pt>
                <c:pt idx="6">
                  <c:v>396</c:v>
                </c:pt>
                <c:pt idx="7">
                  <c:v>82</c:v>
                </c:pt>
                <c:pt idx="8">
                  <c:v>259</c:v>
                </c:pt>
                <c:pt idx="9">
                  <c:v>243</c:v>
                </c:pt>
                <c:pt idx="10">
                  <c:v>447</c:v>
                </c:pt>
                <c:pt idx="11">
                  <c:v>77</c:v>
                </c:pt>
                <c:pt idx="12">
                  <c:v>2109</c:v>
                </c:pt>
                <c:pt idx="13">
                  <c:v>67</c:v>
                </c:pt>
                <c:pt idx="14">
                  <c:v>0</c:v>
                </c:pt>
                <c:pt idx="15">
                  <c:v>46</c:v>
                </c:pt>
                <c:pt idx="16">
                  <c:v>0</c:v>
                </c:pt>
                <c:pt idx="17">
                  <c:v>48</c:v>
                </c:pt>
                <c:pt idx="18">
                  <c:v>90</c:v>
                </c:pt>
                <c:pt idx="19">
                  <c:v>69</c:v>
                </c:pt>
                <c:pt idx="20">
                  <c:v>117</c:v>
                </c:pt>
                <c:pt idx="21">
                  <c:v>6</c:v>
                </c:pt>
                <c:pt idx="22">
                  <c:v>18</c:v>
                </c:pt>
                <c:pt idx="23">
                  <c:v>1</c:v>
                </c:pt>
                <c:pt idx="24">
                  <c:v>141</c:v>
                </c:pt>
                <c:pt idx="25">
                  <c:v>0</c:v>
                </c:pt>
                <c:pt idx="26">
                  <c:v>601</c:v>
                </c:pt>
                <c:pt idx="27">
                  <c:v>850</c:v>
                </c:pt>
                <c:pt idx="28">
                  <c:v>104</c:v>
                </c:pt>
                <c:pt idx="29">
                  <c:v>197</c:v>
                </c:pt>
                <c:pt idx="30">
                  <c:v>25</c:v>
                </c:pt>
                <c:pt idx="31">
                  <c:v>0</c:v>
                </c:pt>
                <c:pt idx="32">
                  <c:v>43</c:v>
                </c:pt>
                <c:pt idx="33">
                  <c:v>29</c:v>
                </c:pt>
                <c:pt idx="34">
                  <c:v>4</c:v>
                </c:pt>
                <c:pt idx="35">
                  <c:v>0</c:v>
                </c:pt>
                <c:pt idx="36">
                  <c:v>141</c:v>
                </c:pt>
                <c:pt idx="37">
                  <c:v>4</c:v>
                </c:pt>
                <c:pt idx="38">
                  <c:v>85</c:v>
                </c:pt>
                <c:pt idx="39">
                  <c:v>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9-4376-B4D2-C8942B7B6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85262400"/>
        <c:axId val="-785272192"/>
        <c:axId val="0"/>
      </c:bar3DChart>
      <c:catAx>
        <c:axId val="-78526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785272192"/>
        <c:crosses val="autoZero"/>
        <c:auto val="1"/>
        <c:lblAlgn val="ctr"/>
        <c:lblOffset val="100"/>
        <c:noMultiLvlLbl val="0"/>
      </c:catAx>
      <c:valAx>
        <c:axId val="-78527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78526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19050</xdr:rowOff>
    </xdr:from>
    <xdr:to>
      <xdr:col>2</xdr:col>
      <xdr:colOff>212725</xdr:colOff>
      <xdr:row>3</xdr:row>
      <xdr:rowOff>177312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65B578-98CC-4A8F-97BB-EB72B4B82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19050"/>
          <a:ext cx="946150" cy="7297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147637</xdr:rowOff>
    </xdr:from>
    <xdr:to>
      <xdr:col>3</xdr:col>
      <xdr:colOff>1114425</xdr:colOff>
      <xdr:row>40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3B4F12-CB29-600D-5B9D-E984E4D2D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88</xdr:row>
      <xdr:rowOff>23812</xdr:rowOff>
    </xdr:from>
    <xdr:to>
      <xdr:col>3</xdr:col>
      <xdr:colOff>847725</xdr:colOff>
      <xdr:row>102</xdr:row>
      <xdr:rowOff>100012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210EFDE9-4657-D6BB-3103-CE6356BCE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zoomScaleNormal="100" workbookViewId="0">
      <selection activeCell="A5" sqref="A5:D5"/>
    </sheetView>
  </sheetViews>
  <sheetFormatPr baseColWidth="10" defaultColWidth="11.42578125" defaultRowHeight="15" x14ac:dyDescent="0.25"/>
  <cols>
    <col min="1" max="1" width="42.85546875" customWidth="1"/>
    <col min="2" max="2" width="28.7109375" customWidth="1"/>
    <col min="3" max="3" width="31.85546875" customWidth="1"/>
    <col min="4" max="4" width="28.7109375" customWidth="1"/>
    <col min="5" max="5" width="13" customWidth="1"/>
  </cols>
  <sheetData>
    <row r="1" spans="1:9" x14ac:dyDescent="0.25">
      <c r="A1" s="1"/>
      <c r="B1" s="1"/>
      <c r="C1" s="1"/>
      <c r="D1" s="1"/>
    </row>
    <row r="2" spans="1:9" x14ac:dyDescent="0.25">
      <c r="A2" s="1"/>
      <c r="B2" s="1"/>
      <c r="C2" s="1"/>
      <c r="D2" s="1"/>
    </row>
    <row r="3" spans="1:9" x14ac:dyDescent="0.25">
      <c r="A3" s="1"/>
      <c r="B3" s="1"/>
      <c r="C3" s="1"/>
      <c r="D3" s="1"/>
    </row>
    <row r="4" spans="1:9" x14ac:dyDescent="0.25">
      <c r="A4" s="1"/>
      <c r="B4" s="1"/>
      <c r="C4" s="1"/>
      <c r="D4" s="1"/>
    </row>
    <row r="5" spans="1:9" ht="15.75" x14ac:dyDescent="0.25">
      <c r="A5" s="36" t="s">
        <v>0</v>
      </c>
      <c r="B5" s="36"/>
      <c r="C5" s="36"/>
      <c r="D5" s="36"/>
    </row>
    <row r="6" spans="1:9" ht="15.75" x14ac:dyDescent="0.25">
      <c r="A6" s="36" t="s">
        <v>1</v>
      </c>
      <c r="B6" s="36"/>
      <c r="C6" s="36"/>
      <c r="D6" s="36"/>
    </row>
    <row r="7" spans="1:9" ht="15.75" x14ac:dyDescent="0.25">
      <c r="A7" s="36" t="s">
        <v>2</v>
      </c>
      <c r="B7" s="36"/>
      <c r="C7" s="36"/>
      <c r="D7" s="36"/>
    </row>
    <row r="8" spans="1:9" ht="16.5" thickBot="1" x14ac:dyDescent="0.3">
      <c r="A8" s="37">
        <v>2024</v>
      </c>
      <c r="B8" s="37"/>
      <c r="C8" s="37"/>
      <c r="D8" s="37"/>
    </row>
    <row r="9" spans="1:9" ht="16.5" thickBot="1" x14ac:dyDescent="0.3">
      <c r="A9" s="2" t="s">
        <v>3</v>
      </c>
      <c r="B9" s="3" t="s">
        <v>60</v>
      </c>
      <c r="C9" s="3" t="s">
        <v>61</v>
      </c>
      <c r="D9" s="3" t="s">
        <v>62</v>
      </c>
      <c r="F9" s="4" t="s">
        <v>4</v>
      </c>
      <c r="G9" s="4"/>
      <c r="H9" s="4"/>
      <c r="I9" s="4"/>
    </row>
    <row r="10" spans="1:9" ht="15.75" x14ac:dyDescent="0.25">
      <c r="A10" s="5" t="s">
        <v>5</v>
      </c>
      <c r="B10" s="6">
        <f>1108+10715</f>
        <v>11823</v>
      </c>
      <c r="C10" s="6">
        <v>8439</v>
      </c>
      <c r="D10" s="6">
        <v>7188</v>
      </c>
      <c r="F10" s="7">
        <v>2583</v>
      </c>
      <c r="G10" s="7"/>
      <c r="H10" s="7"/>
      <c r="I10" s="4"/>
    </row>
    <row r="11" spans="1:9" ht="15.75" x14ac:dyDescent="0.25">
      <c r="A11" s="8" t="s">
        <v>6</v>
      </c>
      <c r="B11" s="9">
        <f>921+7396</f>
        <v>8317</v>
      </c>
      <c r="C11" s="9">
        <v>5737</v>
      </c>
      <c r="D11" s="9">
        <v>4199</v>
      </c>
      <c r="F11" s="7">
        <v>1107</v>
      </c>
      <c r="G11" s="7"/>
      <c r="H11" s="7"/>
      <c r="I11" s="4"/>
    </row>
    <row r="12" spans="1:9" ht="15.75" x14ac:dyDescent="0.25">
      <c r="A12" s="8" t="s">
        <v>7</v>
      </c>
      <c r="B12" s="9">
        <f>548+4778</f>
        <v>5326</v>
      </c>
      <c r="C12" s="9">
        <v>5775</v>
      </c>
      <c r="D12" s="9">
        <v>4107</v>
      </c>
      <c r="F12" s="7">
        <v>702</v>
      </c>
      <c r="G12" s="7"/>
      <c r="H12" s="7"/>
      <c r="I12" s="4"/>
    </row>
    <row r="13" spans="1:9" ht="15.75" x14ac:dyDescent="0.25">
      <c r="A13" s="8" t="s">
        <v>8</v>
      </c>
      <c r="B13" s="9">
        <f>198+1508</f>
        <v>1706</v>
      </c>
      <c r="C13" s="9">
        <v>1345</v>
      </c>
      <c r="D13" s="9">
        <v>1218</v>
      </c>
      <c r="F13" s="7">
        <v>501</v>
      </c>
      <c r="G13" s="7"/>
      <c r="H13" s="7"/>
      <c r="I13" s="4"/>
    </row>
    <row r="14" spans="1:9" ht="15.75" x14ac:dyDescent="0.25">
      <c r="A14" s="8" t="s">
        <v>9</v>
      </c>
      <c r="B14" s="9">
        <f>506+5828</f>
        <v>6334</v>
      </c>
      <c r="C14" s="9">
        <v>4850</v>
      </c>
      <c r="D14" s="9">
        <v>4607</v>
      </c>
      <c r="F14" s="7">
        <v>976</v>
      </c>
      <c r="G14" s="7"/>
      <c r="H14" s="7"/>
      <c r="I14" s="4"/>
    </row>
    <row r="15" spans="1:9" ht="15.75" x14ac:dyDescent="0.25">
      <c r="A15" s="8" t="s">
        <v>10</v>
      </c>
      <c r="B15" s="9">
        <f>388+3873</f>
        <v>4261</v>
      </c>
      <c r="C15" s="9">
        <v>3236</v>
      </c>
      <c r="D15" s="9">
        <v>2345</v>
      </c>
      <c r="F15" s="7">
        <v>273</v>
      </c>
      <c r="G15" s="7"/>
      <c r="H15" s="7"/>
      <c r="I15" s="4"/>
    </row>
    <row r="16" spans="1:9" ht="15.75" x14ac:dyDescent="0.25">
      <c r="A16" s="8" t="s">
        <v>11</v>
      </c>
      <c r="B16" s="9">
        <f>193+1860</f>
        <v>2053</v>
      </c>
      <c r="C16" s="9">
        <v>1650</v>
      </c>
      <c r="D16" s="9">
        <v>1308</v>
      </c>
      <c r="F16" s="7">
        <v>479</v>
      </c>
      <c r="G16" s="7"/>
      <c r="H16" s="7"/>
      <c r="I16" s="4"/>
    </row>
    <row r="17" spans="1:10" ht="15.75" x14ac:dyDescent="0.25">
      <c r="A17" s="8" t="s">
        <v>12</v>
      </c>
      <c r="B17" s="9">
        <f>63+812</f>
        <v>875</v>
      </c>
      <c r="C17" s="9">
        <v>674</v>
      </c>
      <c r="D17" s="9">
        <v>593</v>
      </c>
      <c r="F17" s="7">
        <v>147</v>
      </c>
      <c r="G17" s="7"/>
      <c r="H17" s="7"/>
      <c r="I17" s="4"/>
    </row>
    <row r="18" spans="1:10" ht="15.75" x14ac:dyDescent="0.25">
      <c r="A18" s="8" t="s">
        <v>13</v>
      </c>
      <c r="B18" s="9">
        <f>100+1325</f>
        <v>1425</v>
      </c>
      <c r="C18" s="9">
        <v>1060</v>
      </c>
      <c r="D18" s="9">
        <v>971</v>
      </c>
      <c r="F18" s="7">
        <v>312</v>
      </c>
      <c r="G18" s="7"/>
      <c r="H18" s="7"/>
      <c r="I18" s="4"/>
    </row>
    <row r="19" spans="1:10" ht="15.75" x14ac:dyDescent="0.25">
      <c r="A19" s="8" t="s">
        <v>14</v>
      </c>
      <c r="B19" s="9">
        <f>82+811</f>
        <v>893</v>
      </c>
      <c r="C19" s="9">
        <v>678</v>
      </c>
      <c r="D19" s="9">
        <v>585</v>
      </c>
      <c r="F19" s="7">
        <v>173</v>
      </c>
      <c r="G19" s="7"/>
      <c r="H19" s="7"/>
      <c r="I19" s="4"/>
    </row>
    <row r="20" spans="1:10" ht="15.75" x14ac:dyDescent="0.25">
      <c r="A20" s="8" t="s">
        <v>15</v>
      </c>
      <c r="B20" s="9">
        <f>64+944</f>
        <v>1008</v>
      </c>
      <c r="C20" s="9">
        <v>720</v>
      </c>
      <c r="D20" s="9">
        <v>718</v>
      </c>
      <c r="F20" s="7">
        <v>115</v>
      </c>
      <c r="G20" s="7"/>
      <c r="H20" s="7"/>
      <c r="I20" s="4"/>
    </row>
    <row r="21" spans="1:10" ht="15.75" x14ac:dyDescent="0.25">
      <c r="A21" s="8" t="s">
        <v>16</v>
      </c>
      <c r="B21" s="9">
        <f>220+2323</f>
        <v>2543</v>
      </c>
      <c r="C21" s="9">
        <v>1988</v>
      </c>
      <c r="D21" s="9">
        <v>1668</v>
      </c>
      <c r="F21" s="7">
        <v>457</v>
      </c>
      <c r="G21" s="7"/>
      <c r="H21" s="7"/>
      <c r="I21" s="4"/>
    </row>
    <row r="22" spans="1:10" ht="15.75" x14ac:dyDescent="0.25">
      <c r="A22" s="8" t="s">
        <v>17</v>
      </c>
      <c r="B22" s="9">
        <f>370+1747</f>
        <v>2117</v>
      </c>
      <c r="C22" s="9">
        <v>1794</v>
      </c>
      <c r="D22" s="9">
        <v>1800</v>
      </c>
      <c r="E22" s="10"/>
      <c r="F22" s="11">
        <v>242</v>
      </c>
      <c r="G22" s="7"/>
      <c r="H22" s="7"/>
      <c r="I22" s="4"/>
    </row>
    <row r="23" spans="1:10" ht="15.75" x14ac:dyDescent="0.25">
      <c r="A23" s="8" t="s">
        <v>18</v>
      </c>
      <c r="B23" s="12">
        <f>102+1321</f>
        <v>1423</v>
      </c>
      <c r="C23" s="12">
        <v>1286</v>
      </c>
      <c r="D23" s="12">
        <v>1060</v>
      </c>
      <c r="E23" s="10"/>
      <c r="F23" s="11">
        <v>351</v>
      </c>
      <c r="G23" s="7"/>
      <c r="H23" s="7"/>
      <c r="I23" s="4"/>
    </row>
    <row r="24" spans="1:10" ht="16.5" thickBot="1" x14ac:dyDescent="0.3">
      <c r="A24" s="13" t="s">
        <v>19</v>
      </c>
      <c r="B24" s="9">
        <f>87+845</f>
        <v>932</v>
      </c>
      <c r="C24" s="9">
        <v>757</v>
      </c>
      <c r="D24" s="9">
        <v>754</v>
      </c>
      <c r="E24" s="14"/>
      <c r="F24" s="15">
        <v>303</v>
      </c>
      <c r="G24" s="7"/>
      <c r="H24" s="7"/>
      <c r="I24" s="4"/>
    </row>
    <row r="25" spans="1:10" ht="16.5" thickBot="1" x14ac:dyDescent="0.3">
      <c r="A25" s="16" t="s">
        <v>20</v>
      </c>
      <c r="B25" s="17">
        <f>SUM(B10:B24)</f>
        <v>51036</v>
      </c>
      <c r="C25" s="17">
        <f>SUM(C10:C24)</f>
        <v>39989</v>
      </c>
      <c r="D25" s="18">
        <f>SUM(D10:D24)</f>
        <v>33121</v>
      </c>
      <c r="E25" s="19"/>
      <c r="F25" s="20">
        <f>SUM(F10:F24)</f>
        <v>8721</v>
      </c>
      <c r="G25" s="21"/>
      <c r="H25" s="21"/>
      <c r="I25" s="22"/>
      <c r="J25" s="23"/>
    </row>
    <row r="42" spans="1:4" ht="15.75" thickBot="1" x14ac:dyDescent="0.3"/>
    <row r="43" spans="1:4" ht="16.5" thickBot="1" x14ac:dyDescent="0.3">
      <c r="A43" s="2" t="s">
        <v>21</v>
      </c>
      <c r="B43" s="3" t="s">
        <v>60</v>
      </c>
      <c r="C43" s="3" t="s">
        <v>61</v>
      </c>
      <c r="D43" s="3" t="s">
        <v>62</v>
      </c>
    </row>
    <row r="44" spans="1:4" ht="15.75" x14ac:dyDescent="0.25">
      <c r="A44" s="25" t="s">
        <v>22</v>
      </c>
      <c r="B44" s="26">
        <f>114+1</f>
        <v>115</v>
      </c>
      <c r="C44" s="26">
        <v>103</v>
      </c>
      <c r="D44" s="26">
        <v>85</v>
      </c>
    </row>
    <row r="45" spans="1:4" ht="15.75" x14ac:dyDescent="0.25">
      <c r="A45" s="27" t="s">
        <v>23</v>
      </c>
      <c r="B45" s="28">
        <f>185+187</f>
        <v>372</v>
      </c>
      <c r="C45" s="28">
        <v>302</v>
      </c>
      <c r="D45" s="28">
        <v>249</v>
      </c>
    </row>
    <row r="46" spans="1:4" ht="15.75" x14ac:dyDescent="0.25">
      <c r="A46" s="27" t="s">
        <v>24</v>
      </c>
      <c r="B46" s="28">
        <f>687+5</f>
        <v>692</v>
      </c>
      <c r="C46" s="28">
        <v>703</v>
      </c>
      <c r="D46" s="28">
        <v>649</v>
      </c>
    </row>
    <row r="47" spans="1:4" ht="15.75" x14ac:dyDescent="0.25">
      <c r="A47" s="27" t="s">
        <v>25</v>
      </c>
      <c r="B47" s="28">
        <f>24+125</f>
        <v>149</v>
      </c>
      <c r="C47" s="28">
        <v>117</v>
      </c>
      <c r="D47" s="28">
        <v>108</v>
      </c>
    </row>
    <row r="48" spans="1:4" ht="15.75" x14ac:dyDescent="0.25">
      <c r="A48" s="27" t="s">
        <v>26</v>
      </c>
      <c r="B48" s="28">
        <v>64</v>
      </c>
      <c r="C48" s="28">
        <v>80</v>
      </c>
      <c r="D48" s="28">
        <v>20</v>
      </c>
    </row>
    <row r="49" spans="1:4" ht="15.75" x14ac:dyDescent="0.25">
      <c r="A49" s="29" t="s">
        <v>27</v>
      </c>
      <c r="B49" s="28">
        <v>47</v>
      </c>
      <c r="C49" s="28">
        <v>28</v>
      </c>
      <c r="D49" s="28">
        <v>44</v>
      </c>
    </row>
    <row r="50" spans="1:4" ht="15.75" x14ac:dyDescent="0.25">
      <c r="A50" s="30" t="s">
        <v>28</v>
      </c>
      <c r="B50" s="28">
        <f>281+263</f>
        <v>544</v>
      </c>
      <c r="C50" s="28">
        <v>444</v>
      </c>
      <c r="D50" s="28">
        <v>396</v>
      </c>
    </row>
    <row r="51" spans="1:4" ht="15.75" x14ac:dyDescent="0.25">
      <c r="A51" s="30" t="s">
        <v>29</v>
      </c>
      <c r="B51" s="28">
        <v>85</v>
      </c>
      <c r="C51" s="28">
        <v>131</v>
      </c>
      <c r="D51" s="28">
        <v>82</v>
      </c>
    </row>
    <row r="52" spans="1:4" ht="15.75" x14ac:dyDescent="0.25">
      <c r="A52" s="30" t="s">
        <v>30</v>
      </c>
      <c r="B52" s="28">
        <f>155+141</f>
        <v>296</v>
      </c>
      <c r="C52" s="28">
        <v>257</v>
      </c>
      <c r="D52" s="28">
        <v>259</v>
      </c>
    </row>
    <row r="53" spans="1:4" ht="15.75" x14ac:dyDescent="0.25">
      <c r="A53" s="30" t="s">
        <v>31</v>
      </c>
      <c r="B53" s="28">
        <f>98+9</f>
        <v>107</v>
      </c>
      <c r="C53" s="28">
        <v>145</v>
      </c>
      <c r="D53" s="28">
        <v>243</v>
      </c>
    </row>
    <row r="54" spans="1:4" ht="15.75" x14ac:dyDescent="0.25">
      <c r="A54" s="27" t="s">
        <v>32</v>
      </c>
      <c r="B54" s="28">
        <f>179+387</f>
        <v>566</v>
      </c>
      <c r="C54" s="28">
        <f>146+199</f>
        <v>345</v>
      </c>
      <c r="D54" s="28">
        <v>447</v>
      </c>
    </row>
    <row r="55" spans="1:4" ht="15.75" x14ac:dyDescent="0.25">
      <c r="A55" s="27" t="s">
        <v>33</v>
      </c>
      <c r="B55" s="28">
        <v>145</v>
      </c>
      <c r="C55" s="28">
        <v>140</v>
      </c>
      <c r="D55" s="28">
        <v>77</v>
      </c>
    </row>
    <row r="56" spans="1:4" ht="15.75" x14ac:dyDescent="0.25">
      <c r="A56" s="27" t="s">
        <v>34</v>
      </c>
      <c r="B56" s="28">
        <f>1855+738</f>
        <v>2593</v>
      </c>
      <c r="C56" s="28">
        <v>1974</v>
      </c>
      <c r="D56" s="28">
        <v>2109</v>
      </c>
    </row>
    <row r="57" spans="1:4" ht="15.75" x14ac:dyDescent="0.25">
      <c r="A57" s="27" t="s">
        <v>35</v>
      </c>
      <c r="B57" s="28">
        <v>36</v>
      </c>
      <c r="C57" s="28">
        <v>53</v>
      </c>
      <c r="D57" s="28">
        <v>67</v>
      </c>
    </row>
    <row r="58" spans="1:4" ht="15.75" x14ac:dyDescent="0.25">
      <c r="A58" s="27" t="s">
        <v>36</v>
      </c>
      <c r="B58" s="28">
        <v>0</v>
      </c>
      <c r="C58" s="28">
        <v>5</v>
      </c>
      <c r="D58" s="28">
        <v>0</v>
      </c>
    </row>
    <row r="59" spans="1:4" ht="15.75" x14ac:dyDescent="0.25">
      <c r="A59" s="27" t="s">
        <v>37</v>
      </c>
      <c r="B59" s="28">
        <f>14+20</f>
        <v>34</v>
      </c>
      <c r="C59" s="28">
        <v>14</v>
      </c>
      <c r="D59" s="28">
        <v>46</v>
      </c>
    </row>
    <row r="60" spans="1:4" ht="15.75" x14ac:dyDescent="0.25">
      <c r="A60" s="27" t="s">
        <v>38</v>
      </c>
      <c r="B60" s="28">
        <v>24</v>
      </c>
      <c r="C60" s="28">
        <v>19</v>
      </c>
      <c r="D60" s="28">
        <v>0</v>
      </c>
    </row>
    <row r="61" spans="1:4" ht="15.75" x14ac:dyDescent="0.25">
      <c r="A61" s="27" t="s">
        <v>39</v>
      </c>
      <c r="B61" s="28">
        <v>44</v>
      </c>
      <c r="C61" s="28">
        <v>114</v>
      </c>
      <c r="D61" s="28">
        <v>48</v>
      </c>
    </row>
    <row r="62" spans="1:4" ht="15.75" x14ac:dyDescent="0.25">
      <c r="A62" s="27" t="s">
        <v>40</v>
      </c>
      <c r="B62" s="28">
        <v>90</v>
      </c>
      <c r="C62" s="28">
        <v>79</v>
      </c>
      <c r="D62" s="28">
        <v>90</v>
      </c>
    </row>
    <row r="63" spans="1:4" ht="15.75" x14ac:dyDescent="0.25">
      <c r="A63" s="27" t="s">
        <v>41</v>
      </c>
      <c r="B63" s="28">
        <v>63</v>
      </c>
      <c r="C63" s="28">
        <v>75</v>
      </c>
      <c r="D63" s="28">
        <v>69</v>
      </c>
    </row>
    <row r="64" spans="1:4" ht="15.75" x14ac:dyDescent="0.25">
      <c r="A64" s="27" t="s">
        <v>42</v>
      </c>
      <c r="B64" s="28">
        <f>3+2</f>
        <v>5</v>
      </c>
      <c r="C64" s="28">
        <v>88</v>
      </c>
      <c r="D64" s="28">
        <v>117</v>
      </c>
    </row>
    <row r="65" spans="1:4" ht="15.75" x14ac:dyDescent="0.25">
      <c r="A65" s="27" t="s">
        <v>43</v>
      </c>
      <c r="B65" s="28">
        <v>8</v>
      </c>
      <c r="C65" s="28">
        <v>11</v>
      </c>
      <c r="D65" s="28">
        <v>6</v>
      </c>
    </row>
    <row r="66" spans="1:4" ht="15.75" x14ac:dyDescent="0.25">
      <c r="A66" s="27" t="s">
        <v>44</v>
      </c>
      <c r="B66" s="28">
        <v>42</v>
      </c>
      <c r="C66" s="28">
        <v>29</v>
      </c>
      <c r="D66" s="28">
        <v>18</v>
      </c>
    </row>
    <row r="67" spans="1:4" ht="15.75" x14ac:dyDescent="0.25">
      <c r="A67" s="27" t="s">
        <v>45</v>
      </c>
      <c r="B67" s="28">
        <v>5</v>
      </c>
      <c r="C67" s="28">
        <v>87</v>
      </c>
      <c r="D67" s="28">
        <v>1</v>
      </c>
    </row>
    <row r="68" spans="1:4" ht="15.75" x14ac:dyDescent="0.25">
      <c r="A68" s="27" t="s">
        <v>46</v>
      </c>
      <c r="B68" s="28">
        <v>88</v>
      </c>
      <c r="C68" s="28">
        <v>103</v>
      </c>
      <c r="D68" s="28">
        <v>141</v>
      </c>
    </row>
    <row r="69" spans="1:4" ht="15.75" x14ac:dyDescent="0.25">
      <c r="A69" s="27" t="s">
        <v>47</v>
      </c>
      <c r="B69" s="28">
        <v>8</v>
      </c>
      <c r="C69" s="28">
        <v>20</v>
      </c>
      <c r="D69" s="28">
        <v>0</v>
      </c>
    </row>
    <row r="70" spans="1:4" ht="15.75" x14ac:dyDescent="0.25">
      <c r="A70" s="27" t="s">
        <v>48</v>
      </c>
      <c r="B70" s="28">
        <v>737</v>
      </c>
      <c r="C70" s="28">
        <v>600</v>
      </c>
      <c r="D70" s="28">
        <v>601</v>
      </c>
    </row>
    <row r="71" spans="1:4" ht="15.75" x14ac:dyDescent="0.25">
      <c r="A71" s="27" t="s">
        <v>49</v>
      </c>
      <c r="B71" s="28">
        <f>501+716</f>
        <v>1217</v>
      </c>
      <c r="C71" s="28">
        <v>927</v>
      </c>
      <c r="D71" s="28">
        <v>850</v>
      </c>
    </row>
    <row r="72" spans="1:4" ht="15.75" x14ac:dyDescent="0.25">
      <c r="A72" s="27" t="s">
        <v>50</v>
      </c>
      <c r="B72" s="28">
        <v>108</v>
      </c>
      <c r="C72" s="28">
        <v>113</v>
      </c>
      <c r="D72" s="28">
        <v>104</v>
      </c>
    </row>
    <row r="73" spans="1:4" ht="15.75" x14ac:dyDescent="0.25">
      <c r="A73" s="27" t="s">
        <v>51</v>
      </c>
      <c r="B73" s="28">
        <v>247</v>
      </c>
      <c r="C73" s="28">
        <v>287</v>
      </c>
      <c r="D73" s="28">
        <v>197</v>
      </c>
    </row>
    <row r="74" spans="1:4" ht="15.75" x14ac:dyDescent="0.25">
      <c r="A74" s="27" t="s">
        <v>52</v>
      </c>
      <c r="B74" s="28">
        <v>8</v>
      </c>
      <c r="C74" s="28">
        <v>7</v>
      </c>
      <c r="D74" s="28">
        <v>25</v>
      </c>
    </row>
    <row r="75" spans="1:4" ht="15.75" x14ac:dyDescent="0.25">
      <c r="A75" s="27" t="s">
        <v>53</v>
      </c>
      <c r="B75" s="28">
        <v>11</v>
      </c>
      <c r="C75" s="28">
        <v>24</v>
      </c>
      <c r="D75" s="28">
        <v>0</v>
      </c>
    </row>
    <row r="76" spans="1:4" ht="15.75" x14ac:dyDescent="0.25">
      <c r="A76" s="27" t="s">
        <v>54</v>
      </c>
      <c r="B76" s="28">
        <v>64</v>
      </c>
      <c r="C76" s="28">
        <v>59</v>
      </c>
      <c r="D76" s="28">
        <v>43</v>
      </c>
    </row>
    <row r="77" spans="1:4" ht="15.75" x14ac:dyDescent="0.25">
      <c r="A77" s="27" t="s">
        <v>55</v>
      </c>
      <c r="B77" s="28">
        <v>39</v>
      </c>
      <c r="C77" s="28">
        <v>35</v>
      </c>
      <c r="D77" s="28">
        <v>29</v>
      </c>
    </row>
    <row r="78" spans="1:4" ht="15.75" x14ac:dyDescent="0.25">
      <c r="A78" s="27" t="s">
        <v>56</v>
      </c>
      <c r="B78" s="28">
        <v>9</v>
      </c>
      <c r="C78" s="28">
        <v>5</v>
      </c>
      <c r="D78" s="28">
        <v>4</v>
      </c>
    </row>
    <row r="79" spans="1:4" ht="15.75" x14ac:dyDescent="0.25">
      <c r="A79" s="27" t="s">
        <v>57</v>
      </c>
      <c r="B79" s="28">
        <v>20</v>
      </c>
      <c r="C79" s="28">
        <v>11</v>
      </c>
      <c r="D79" s="28">
        <v>0</v>
      </c>
    </row>
    <row r="80" spans="1:4" ht="15.75" x14ac:dyDescent="0.25">
      <c r="A80" s="27" t="s">
        <v>58</v>
      </c>
      <c r="B80" s="28">
        <v>115</v>
      </c>
      <c r="C80" s="28">
        <v>90</v>
      </c>
      <c r="D80" s="28">
        <v>141</v>
      </c>
    </row>
    <row r="81" spans="1:4" ht="15.75" x14ac:dyDescent="0.25">
      <c r="A81" s="13" t="s">
        <v>63</v>
      </c>
      <c r="B81" s="31">
        <v>0</v>
      </c>
      <c r="C81" s="31">
        <v>0</v>
      </c>
      <c r="D81" s="31">
        <v>4</v>
      </c>
    </row>
    <row r="82" spans="1:4" ht="16.5" thickBot="1" x14ac:dyDescent="0.3">
      <c r="A82" s="13" t="s">
        <v>59</v>
      </c>
      <c r="B82" s="31">
        <v>143</v>
      </c>
      <c r="C82" s="31">
        <v>102</v>
      </c>
      <c r="D82" s="31">
        <v>85</v>
      </c>
    </row>
    <row r="83" spans="1:4" ht="16.5" thickBot="1" x14ac:dyDescent="0.3">
      <c r="A83" s="32" t="s">
        <v>20</v>
      </c>
      <c r="B83" s="33">
        <f>SUM(B44:B82)</f>
        <v>8940</v>
      </c>
      <c r="C83" s="34">
        <f>SUM(C44:C82)</f>
        <v>7726</v>
      </c>
      <c r="D83" s="35">
        <f>SUM(D44:D82)</f>
        <v>7454</v>
      </c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105" spans="1:4" x14ac:dyDescent="0.25">
      <c r="A105" s="10"/>
      <c r="B105" s="10"/>
      <c r="C105" s="10"/>
      <c r="D105" s="10"/>
    </row>
    <row r="106" spans="1:4" x14ac:dyDescent="0.25">
      <c r="A106" s="24"/>
      <c r="B106" s="24"/>
      <c r="C106" s="24"/>
      <c r="D106" s="24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39"/>
      <c r="B110" s="39"/>
      <c r="C110" s="39"/>
      <c r="D110" s="39"/>
    </row>
    <row r="111" spans="1:4" x14ac:dyDescent="0.25">
      <c r="A111" s="38"/>
      <c r="B111" s="38"/>
      <c r="C111" s="38"/>
      <c r="D111" s="38"/>
    </row>
    <row r="112" spans="1:4" x14ac:dyDescent="0.25">
      <c r="A112" s="1"/>
      <c r="B112" s="1"/>
      <c r="C112" s="1"/>
      <c r="D112" s="1"/>
    </row>
  </sheetData>
  <mergeCells count="6">
    <mergeCell ref="A5:D5"/>
    <mergeCell ref="A6:D6"/>
    <mergeCell ref="A7:D7"/>
    <mergeCell ref="A8:D8"/>
    <mergeCell ref="A111:D111"/>
    <mergeCell ref="A110:D110"/>
  </mergeCells>
  <phoneticPr fontId="11" type="noConversion"/>
  <printOptions horizontalCentered="1"/>
  <pageMargins left="0.27559055118110237" right="0" top="0.98425196850393704" bottom="0.15748031496062992" header="0.15748031496062992" footer="0.15748031496062992"/>
  <pageSetup scale="5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Sede Central y OPP</vt:lpstr>
      <vt:lpstr>'Sede Central y OPP'!Área_de_impresión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Estevez Monika</cp:lastModifiedBy>
  <cp:lastPrinted>2025-01-22T14:34:05Z</cp:lastPrinted>
  <dcterms:created xsi:type="dcterms:W3CDTF">2025-01-09T15:20:41Z</dcterms:created>
  <dcterms:modified xsi:type="dcterms:W3CDTF">2025-01-22T14:36:06Z</dcterms:modified>
</cp:coreProperties>
</file>