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8_{5C774CBB-F363-451D-9F9E-CBC1F44722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de Central y OPP" sheetId="1" r:id="rId1"/>
  </sheets>
  <definedNames>
    <definedName name="_xlnm.Print_Area" localSheetId="0">'Sede Central y OPP'!$A$1:$E$94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30" i="1"/>
  <c r="B32" i="1"/>
  <c r="B33" i="1"/>
  <c r="B34" i="1"/>
  <c r="C34" i="1"/>
  <c r="C63" i="1" s="1"/>
  <c r="B36" i="1"/>
  <c r="B39" i="1"/>
  <c r="B44" i="1"/>
  <c r="B51" i="1"/>
  <c r="D63" i="1"/>
  <c r="B63" i="1" l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F18" i="1" l="1"/>
  <c r="D18" i="1"/>
  <c r="C18" i="1"/>
  <c r="B18" i="1"/>
</calcChain>
</file>

<file path=xl/sharedStrings.xml><?xml version="1.0" encoding="utf-8"?>
<sst xmlns="http://schemas.openxmlformats.org/spreadsheetml/2006/main" count="65" uniqueCount="61">
  <si>
    <t>Oficinas</t>
  </si>
  <si>
    <t>entre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</si>
  <si>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</si>
  <si>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</si>
  <si>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</si>
  <si>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</si>
  <si>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</si>
  <si>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</si>
  <si>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</si>
  <si>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</si>
  <si>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</si>
  <si>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</si>
  <si>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</si>
  <si>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</si>
  <si>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</si>
  <si>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</si>
  <si>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</si>
  <si>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Total</t>
  </si>
  <si>
    <t>Consulados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</si>
  <si>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</si>
  <si>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</si>
  <si>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</si>
  <si>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</si>
  <si>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</si>
  <si>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</si>
  <si>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</si>
  <si>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</si>
  <si>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</si>
  <si>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</si>
  <si>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</si>
  <si>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</si>
  <si>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</si>
  <si>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</si>
  <si>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</si>
  <si>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</si>
  <si>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</si>
  <si>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</si>
  <si>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</si>
  <si>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</si>
  <si>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</si>
  <si>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</si>
  <si>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</si>
  <si>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</si>
  <si>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</si>
  <si>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</si>
  <si>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</si>
  <si>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</si>
  <si>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</si>
  <si>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</si>
  <si>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</si>
  <si>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</si>
  <si>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</si>
  <si>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</si>
  <si>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Colombia</t>
  </si>
  <si>
    <t>Marsella, Francia</t>
  </si>
  <si>
    <t>Chicago</t>
  </si>
  <si>
    <t>Exterior</t>
  </si>
  <si>
    <t>Octubre</t>
  </si>
  <si>
    <t>Noviembre</t>
  </si>
  <si>
    <t>Diciembre</t>
  </si>
  <si>
    <t>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</si>
</sst>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0" borderId="0" xfId="0" applyFont="1"/>
    <xf numFmtId="3" fontId="4" fillId="0" borderId="0" xfId="0" applyNumberFormat="1" applyFont="1"/>
    <xf numFmtId="0" fontId="5" fillId="0" borderId="0" xfId="0" applyFont="1"/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3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G11" sqref="G11"/>
    </sheetView>
  </sheetViews>
  <sheetFormatPr baseColWidth="10" defaultColWidth="11.42578125" defaultRowHeight="15" x14ac:dyDescent="0.25"/>
  <cols>
    <col min="1" max="1" width="29.5703125" customWidth="1"/>
    <col min="2" max="2" width="17.7109375" customWidth="1"/>
    <col min="3" max="3" width="19.42578125" customWidth="1"/>
    <col min="4" max="4" width="16.85546875" customWidth="1"/>
    <col min="5" max="5" width="13" customWidth="1"/>
  </cols>
  <sheetData>
    <row r="1" spans="1:9" ht="15.75" x14ac:dyDescent="0.25">
      <c r="A1" s="28"/>
      <c r="B1" s="28"/>
      <c r="C1" s="28"/>
      <c r="D1" s="28"/>
    </row>
    <row r="2" spans="1:9" ht="15.75" x14ac:dyDescent="0.25">
      <c r="A2" s="18" t="s">
        <v>0</v>
      </c>
      <c r="B2" s="18" t="s">
        <v>57</v>
      </c>
      <c r="C2" s="18" t="s">
        <v>58</v>
      </c>
      <c r="D2" s="18" t="s">
        <v>59</v>
      </c>
      <c r="F2" s="2" t="s">
        <v>1</v>
      </c>
      <c r="G2" s="2"/>
      <c r="H2" s="2"/>
      <c r="I2" s="2"/>
    </row>
    <row r="3" spans="1:9" ht="15.75" x14ac:dyDescent="0.25">
      <c r="A3" s="16" t="s">
        <v>2</v>
      </c>
      <c r="B3" s="19">
        <f>1108+10715</f>
        <v>11823</v>
      </c>
      <c r="C3" s="19">
        <v>8439</v>
      </c>
      <c r="D3" s="19">
        <v>7188</v>
      </c>
      <c r="F3" s="3">
        <v>2583</v>
      </c>
      <c r="G3" s="3"/>
      <c r="H3" s="3"/>
      <c r="I3" s="2"/>
    </row>
    <row r="4" spans="1:9" ht="15.75" x14ac:dyDescent="0.25">
      <c r="A4" s="16" t="s">
        <v>3</v>
      </c>
      <c r="B4" s="19">
        <f>921+7396</f>
        <v>8317</v>
      </c>
      <c r="C4" s="19">
        <v>5737</v>
      </c>
      <c r="D4" s="19">
        <v>4199</v>
      </c>
      <c r="F4" s="3">
        <v>1107</v>
      </c>
      <c r="G4" s="3"/>
      <c r="H4" s="3"/>
      <c r="I4" s="2"/>
    </row>
    <row r="5" spans="1:9" ht="15.75" x14ac:dyDescent="0.25">
      <c r="A5" s="16" t="s">
        <v>4</v>
      </c>
      <c r="B5" s="19">
        <f>548+4778</f>
        <v>5326</v>
      </c>
      <c r="C5" s="19">
        <v>5775</v>
      </c>
      <c r="D5" s="19">
        <v>4107</v>
      </c>
      <c r="F5" s="3">
        <v>702</v>
      </c>
      <c r="G5" s="3"/>
      <c r="H5" s="3"/>
      <c r="I5" s="2"/>
    </row>
    <row r="6" spans="1:9" ht="15.75" x14ac:dyDescent="0.25">
      <c r="A6" s="16" t="s">
        <v>5</v>
      </c>
      <c r="B6" s="19">
        <f>198+1508</f>
        <v>1706</v>
      </c>
      <c r="C6" s="19">
        <v>1345</v>
      </c>
      <c r="D6" s="19">
        <v>1218</v>
      </c>
      <c r="F6" s="3">
        <v>501</v>
      </c>
      <c r="G6" s="3"/>
      <c r="H6" s="3"/>
      <c r="I6" s="2"/>
    </row>
    <row r="7" spans="1:9" ht="15.75" x14ac:dyDescent="0.25">
      <c r="A7" s="16" t="s">
        <v>6</v>
      </c>
      <c r="B7" s="19">
        <f>506+5828</f>
        <v>6334</v>
      </c>
      <c r="C7" s="19">
        <v>4850</v>
      </c>
      <c r="D7" s="19">
        <v>4607</v>
      </c>
      <c r="F7" s="3">
        <v>976</v>
      </c>
      <c r="G7" s="3"/>
      <c r="H7" s="3"/>
      <c r="I7" s="2"/>
    </row>
    <row r="8" spans="1:9" ht="15.75" x14ac:dyDescent="0.25">
      <c r="A8" s="16" t="s">
        <v>7</v>
      </c>
      <c r="B8" s="19">
        <f>388+3873</f>
        <v>4261</v>
      </c>
      <c r="C8" s="19">
        <v>3236</v>
      </c>
      <c r="D8" s="19">
        <v>2345</v>
      </c>
      <c r="F8" s="3">
        <v>273</v>
      </c>
      <c r="G8" s="3"/>
      <c r="H8" s="3"/>
      <c r="I8" s="2"/>
    </row>
    <row r="9" spans="1:9" ht="15.75" x14ac:dyDescent="0.25">
      <c r="A9" s="16" t="s">
        <v>8</v>
      </c>
      <c r="B9" s="19">
        <f>193+1860</f>
        <v>2053</v>
      </c>
      <c r="C9" s="19">
        <v>1650</v>
      </c>
      <c r="D9" s="19">
        <v>1308</v>
      </c>
      <c r="F9" s="3">
        <v>479</v>
      </c>
      <c r="G9" s="3"/>
      <c r="H9" s="3"/>
      <c r="I9" s="2"/>
    </row>
    <row r="10" spans="1:9" ht="15.75" x14ac:dyDescent="0.25">
      <c r="A10" s="16" t="s">
        <v>9</v>
      </c>
      <c r="B10" s="19">
        <f>63+812</f>
        <v>875</v>
      </c>
      <c r="C10" s="19">
        <v>674</v>
      </c>
      <c r="D10" s="19">
        <v>593</v>
      </c>
      <c r="F10" s="3">
        <v>147</v>
      </c>
      <c r="G10" s="3"/>
      <c r="H10" s="3"/>
      <c r="I10" s="2"/>
    </row>
    <row r="11" spans="1:9" ht="15.75" x14ac:dyDescent="0.25">
      <c r="A11" s="16" t="s">
        <v>10</v>
      </c>
      <c r="B11" s="19">
        <f>100+1325</f>
        <v>1425</v>
      </c>
      <c r="C11" s="19">
        <v>1060</v>
      </c>
      <c r="D11" s="19">
        <v>971</v>
      </c>
      <c r="F11" s="3">
        <v>312</v>
      </c>
      <c r="G11" s="3"/>
      <c r="H11" s="3"/>
      <c r="I11" s="2"/>
    </row>
    <row r="12" spans="1:9" ht="15.75" x14ac:dyDescent="0.25">
      <c r="A12" s="16" t="s">
        <v>11</v>
      </c>
      <c r="B12" s="19">
        <f>82+811</f>
        <v>893</v>
      </c>
      <c r="C12" s="19">
        <v>678</v>
      </c>
      <c r="D12" s="19">
        <v>585</v>
      </c>
      <c r="F12" s="3">
        <v>173</v>
      </c>
      <c r="G12" s="3"/>
      <c r="H12" s="3"/>
      <c r="I12" s="2"/>
    </row>
    <row r="13" spans="1:9" ht="15.75" x14ac:dyDescent="0.25">
      <c r="A13" s="16" t="s">
        <v>12</v>
      </c>
      <c r="B13" s="19">
        <f>64+944</f>
        <v>1008</v>
      </c>
      <c r="C13" s="19">
        <v>720</v>
      </c>
      <c r="D13" s="19">
        <v>718</v>
      </c>
      <c r="F13" s="3">
        <v>115</v>
      </c>
      <c r="G13" s="3"/>
      <c r="H13" s="3"/>
      <c r="I13" s="2"/>
    </row>
    <row r="14" spans="1:9" ht="15.75" x14ac:dyDescent="0.25">
      <c r="A14" s="16" t="s">
        <v>13</v>
      </c>
      <c r="B14" s="19">
        <f>220+2323</f>
        <v>2543</v>
      </c>
      <c r="C14" s="19">
        <v>1988</v>
      </c>
      <c r="D14" s="19">
        <v>1668</v>
      </c>
      <c r="F14" s="3">
        <v>457</v>
      </c>
      <c r="G14" s="3"/>
      <c r="H14" s="3"/>
      <c r="I14" s="2"/>
    </row>
    <row r="15" spans="1:9" ht="15.75" x14ac:dyDescent="0.25">
      <c r="A15" s="16" t="s">
        <v>14</v>
      </c>
      <c r="B15" s="19">
        <f>370+1747</f>
        <v>2117</v>
      </c>
      <c r="C15" s="19">
        <v>1794</v>
      </c>
      <c r="D15" s="19">
        <v>1800</v>
      </c>
      <c r="E15" s="4"/>
      <c r="F15" s="5">
        <v>242</v>
      </c>
      <c r="G15" s="3"/>
      <c r="H15" s="3"/>
      <c r="I15" s="2"/>
    </row>
    <row r="16" spans="1:9" ht="15.75" x14ac:dyDescent="0.25">
      <c r="A16" s="16" t="s">
        <v>15</v>
      </c>
      <c r="B16" s="20">
        <f>102+1321</f>
        <v>1423</v>
      </c>
      <c r="C16" s="20">
        <v>1286</v>
      </c>
      <c r="D16" s="20">
        <v>1060</v>
      </c>
      <c r="E16" s="4"/>
      <c r="F16" s="5">
        <v>351</v>
      </c>
      <c r="G16" s="3"/>
      <c r="H16" s="3"/>
      <c r="I16" s="2"/>
    </row>
    <row r="17" spans="1:10" ht="15.75" x14ac:dyDescent="0.25">
      <c r="A17" s="16" t="s">
        <v>16</v>
      </c>
      <c r="B17" s="19">
        <f>87+845</f>
        <v>932</v>
      </c>
      <c r="C17" s="19">
        <v>757</v>
      </c>
      <c r="D17" s="19">
        <v>754</v>
      </c>
      <c r="E17" s="6"/>
      <c r="F17" s="7">
        <v>303</v>
      </c>
      <c r="G17" s="3"/>
      <c r="H17" s="3"/>
      <c r="I17" s="2"/>
    </row>
    <row r="18" spans="1:10" ht="15.75" x14ac:dyDescent="0.25">
      <c r="A18" s="17" t="s">
        <v>17</v>
      </c>
      <c r="B18" s="14">
        <f>SUM(B3:B17)</f>
        <v>51036</v>
      </c>
      <c r="C18" s="14">
        <f>SUM(C3:C17)</f>
        <v>39989</v>
      </c>
      <c r="D18" s="14">
        <f>SUM(D3:D17)</f>
        <v>33121</v>
      </c>
      <c r="E18" s="8"/>
      <c r="F18" s="9">
        <f>SUM(F3:F17)</f>
        <v>8721</v>
      </c>
      <c r="G18" s="10"/>
      <c r="H18" s="10"/>
      <c r="I18" s="11"/>
      <c r="J18" s="12"/>
    </row>
    <row r="20" spans="1:10" ht="15.75" x14ac:dyDescent="0.25">
      <c r="A20" s="14"/>
      <c r="B20" s="14"/>
      <c r="C20" s="14"/>
    </row>
    <row r="21" spans="1:10" ht="15.75" x14ac:dyDescent="0.25">
      <c r="A21" s="27"/>
      <c r="B21" s="27"/>
      <c r="C21" s="27"/>
      <c r="D21" s="27"/>
    </row>
    <row r="22" spans="1:10" ht="15.75" x14ac:dyDescent="0.25">
      <c r="A22" s="28"/>
      <c r="B22" s="28"/>
      <c r="C22" s="28"/>
      <c r="D22" s="28"/>
    </row>
    <row r="23" spans="1:10" ht="15.75" x14ac:dyDescent="0.25">
      <c r="A23" s="18" t="s">
        <v>18</v>
      </c>
      <c r="B23" s="18" t="s">
        <v>57</v>
      </c>
      <c r="C23" s="18" t="s">
        <v>58</v>
      </c>
      <c r="D23" s="18" t="s">
        <v>59</v>
      </c>
    </row>
    <row r="24" spans="1:10" ht="15.75" x14ac:dyDescent="0.25">
      <c r="A24" s="16" t="s">
        <v>19</v>
      </c>
      <c r="B24" s="21">
        <f>114+1</f>
        <v>115</v>
      </c>
      <c r="C24" s="21">
        <v>103</v>
      </c>
      <c r="D24" s="21">
        <v>85</v>
      </c>
    </row>
    <row r="25" spans="1:10" ht="15.75" x14ac:dyDescent="0.25">
      <c r="A25" s="16" t="s">
        <v>20</v>
      </c>
      <c r="B25" s="21">
        <f>185+187</f>
        <v>372</v>
      </c>
      <c r="C25" s="21">
        <v>302</v>
      </c>
      <c r="D25" s="21">
        <v>249</v>
      </c>
    </row>
    <row r="26" spans="1:10" ht="15.75" x14ac:dyDescent="0.25">
      <c r="A26" s="16" t="s">
        <v>21</v>
      </c>
      <c r="B26" s="21">
        <f>687+5</f>
        <v>692</v>
      </c>
      <c r="C26" s="21">
        <v>703</v>
      </c>
      <c r="D26" s="21">
        <v>649</v>
      </c>
    </row>
    <row r="27" spans="1:10" ht="15.75" x14ac:dyDescent="0.25">
      <c r="A27" s="16" t="s">
        <v>22</v>
      </c>
      <c r="B27" s="21">
        <f>24+125</f>
        <v>149</v>
      </c>
      <c r="C27" s="21">
        <v>117</v>
      </c>
      <c r="D27" s="21">
        <v>108</v>
      </c>
    </row>
    <row r="28" spans="1:10" ht="15.75" x14ac:dyDescent="0.25">
      <c r="A28" s="16" t="s">
        <v>23</v>
      </c>
      <c r="B28" s="21">
        <v>64</v>
      </c>
      <c r="C28" s="21">
        <v>80</v>
      </c>
      <c r="D28" s="21">
        <v>20</v>
      </c>
    </row>
    <row r="29" spans="1:10" ht="15.75" x14ac:dyDescent="0.25">
      <c r="A29" s="22" t="s">
        <v>24</v>
      </c>
      <c r="B29" s="21">
        <v>47</v>
      </c>
      <c r="C29" s="21">
        <v>28</v>
      </c>
      <c r="D29" s="21">
        <v>44</v>
      </c>
    </row>
    <row r="30" spans="1:10" ht="15.75" x14ac:dyDescent="0.25">
      <c r="A30" s="23" t="s">
        <v>25</v>
      </c>
      <c r="B30" s="21">
        <f>281+263</f>
        <v>544</v>
      </c>
      <c r="C30" s="21">
        <v>444</v>
      </c>
      <c r="D30" s="21">
        <v>396</v>
      </c>
    </row>
    <row r="31" spans="1:10" ht="15.75" x14ac:dyDescent="0.25">
      <c r="A31" s="23" t="s">
        <v>26</v>
      </c>
      <c r="B31" s="21">
        <v>85</v>
      </c>
      <c r="C31" s="21">
        <v>131</v>
      </c>
      <c r="D31" s="21">
        <v>82</v>
      </c>
    </row>
    <row r="32" spans="1:10" ht="15.75" x14ac:dyDescent="0.25">
      <c r="A32" s="23" t="s">
        <v>27</v>
      </c>
      <c r="B32" s="21">
        <f>155+141</f>
        <v>296</v>
      </c>
      <c r="C32" s="21">
        <v>257</v>
      </c>
      <c r="D32" s="21">
        <v>259</v>
      </c>
    </row>
    <row r="33" spans="1:4" ht="15.75" x14ac:dyDescent="0.25">
      <c r="A33" s="23" t="s">
        <v>28</v>
      </c>
      <c r="B33" s="21">
        <f>98+9</f>
        <v>107</v>
      </c>
      <c r="C33" s="21">
        <v>145</v>
      </c>
      <c r="D33" s="21">
        <v>243</v>
      </c>
    </row>
    <row r="34" spans="1:4" ht="15.75" x14ac:dyDescent="0.25">
      <c r="A34" s="16" t="s">
        <v>29</v>
      </c>
      <c r="B34" s="21">
        <f>179+387</f>
        <v>566</v>
      </c>
      <c r="C34" s="21">
        <f>146+199</f>
        <v>345</v>
      </c>
      <c r="D34" s="21">
        <v>447</v>
      </c>
    </row>
    <row r="35" spans="1:4" ht="15.75" x14ac:dyDescent="0.25">
      <c r="A35" s="16" t="s">
        <v>30</v>
      </c>
      <c r="B35" s="21">
        <v>145</v>
      </c>
      <c r="C35" s="21">
        <v>140</v>
      </c>
      <c r="D35" s="21">
        <v>77</v>
      </c>
    </row>
    <row r="36" spans="1:4" ht="15.75" x14ac:dyDescent="0.25">
      <c r="A36" s="16" t="s">
        <v>31</v>
      </c>
      <c r="B36" s="21">
        <f>1855+738</f>
        <v>2593</v>
      </c>
      <c r="C36" s="21">
        <v>1974</v>
      </c>
      <c r="D36" s="21">
        <v>2109</v>
      </c>
    </row>
    <row r="37" spans="1:4" ht="15.75" x14ac:dyDescent="0.25">
      <c r="A37" s="16" t="s">
        <v>32</v>
      </c>
      <c r="B37" s="21">
        <v>36</v>
      </c>
      <c r="C37" s="21">
        <v>53</v>
      </c>
      <c r="D37" s="21">
        <v>67</v>
      </c>
    </row>
    <row r="38" spans="1:4" ht="15.75" x14ac:dyDescent="0.25">
      <c r="A38" s="16" t="s">
        <v>33</v>
      </c>
      <c r="B38" s="21">
        <v>0</v>
      </c>
      <c r="C38" s="21">
        <v>5</v>
      </c>
      <c r="D38" s="21">
        <v>0</v>
      </c>
    </row>
    <row r="39" spans="1:4" ht="15.75" x14ac:dyDescent="0.25">
      <c r="A39" s="16" t="s">
        <v>34</v>
      </c>
      <c r="B39" s="21">
        <f>14+20</f>
        <v>34</v>
      </c>
      <c r="C39" s="21">
        <v>14</v>
      </c>
      <c r="D39" s="21">
        <v>46</v>
      </c>
    </row>
    <row r="40" spans="1:4" ht="15.75" x14ac:dyDescent="0.25">
      <c r="A40" s="16" t="s">
        <v>35</v>
      </c>
      <c r="B40" s="21">
        <v>24</v>
      </c>
      <c r="C40" s="21">
        <v>19</v>
      </c>
      <c r="D40" s="21">
        <v>0</v>
      </c>
    </row>
    <row r="41" spans="1:4" ht="15.75" x14ac:dyDescent="0.25">
      <c r="A41" s="16" t="s">
        <v>36</v>
      </c>
      <c r="B41" s="21">
        <v>44</v>
      </c>
      <c r="C41" s="21">
        <v>114</v>
      </c>
      <c r="D41" s="21">
        <v>48</v>
      </c>
    </row>
    <row r="42" spans="1:4" ht="15.75" x14ac:dyDescent="0.25">
      <c r="A42" s="16" t="s">
        <v>37</v>
      </c>
      <c r="B42" s="21">
        <v>90</v>
      </c>
      <c r="C42" s="21">
        <v>79</v>
      </c>
      <c r="D42" s="21">
        <v>90</v>
      </c>
    </row>
    <row r="43" spans="1:4" ht="15.75" x14ac:dyDescent="0.25">
      <c r="A43" s="16" t="s">
        <v>38</v>
      </c>
      <c r="B43" s="21">
        <v>63</v>
      </c>
      <c r="C43" s="21">
        <v>75</v>
      </c>
      <c r="D43" s="21">
        <v>69</v>
      </c>
    </row>
    <row r="44" spans="1:4" ht="15.75" x14ac:dyDescent="0.25">
      <c r="A44" s="16" t="s">
        <v>39</v>
      </c>
      <c r="B44" s="21">
        <f>3+2</f>
        <v>5</v>
      </c>
      <c r="C44" s="21">
        <v>88</v>
      </c>
      <c r="D44" s="21">
        <v>117</v>
      </c>
    </row>
    <row r="45" spans="1:4" ht="15.75" x14ac:dyDescent="0.25">
      <c r="A45" s="16" t="s">
        <v>40</v>
      </c>
      <c r="B45" s="21">
        <v>8</v>
      </c>
      <c r="C45" s="21">
        <v>11</v>
      </c>
      <c r="D45" s="21">
        <v>6</v>
      </c>
    </row>
    <row r="46" spans="1:4" ht="15.75" x14ac:dyDescent="0.25">
      <c r="A46" s="16" t="s">
        <v>41</v>
      </c>
      <c r="B46" s="21">
        <v>42</v>
      </c>
      <c r="C46" s="21">
        <v>29</v>
      </c>
      <c r="D46" s="21">
        <v>18</v>
      </c>
    </row>
    <row r="47" spans="1:4" ht="15.75" x14ac:dyDescent="0.25">
      <c r="A47" s="16" t="s">
        <v>42</v>
      </c>
      <c r="B47" s="21">
        <v>5</v>
      </c>
      <c r="C47" s="21">
        <v>87</v>
      </c>
      <c r="D47" s="21">
        <v>1</v>
      </c>
    </row>
    <row r="48" spans="1:4" ht="15.75" x14ac:dyDescent="0.25">
      <c r="A48" s="16" t="s">
        <v>43</v>
      </c>
      <c r="B48" s="21">
        <v>88</v>
      </c>
      <c r="C48" s="21">
        <v>103</v>
      </c>
      <c r="D48" s="21">
        <v>141</v>
      </c>
    </row>
    <row r="49" spans="1:4" ht="15.75" x14ac:dyDescent="0.25">
      <c r="A49" s="16" t="s">
        <v>44</v>
      </c>
      <c r="B49" s="21">
        <v>8</v>
      </c>
      <c r="C49" s="21">
        <v>20</v>
      </c>
      <c r="D49" s="21">
        <v>0</v>
      </c>
    </row>
    <row r="50" spans="1:4" ht="15.75" x14ac:dyDescent="0.25">
      <c r="A50" s="16" t="s">
        <v>45</v>
      </c>
      <c r="B50" s="21">
        <v>737</v>
      </c>
      <c r="C50" s="21">
        <v>600</v>
      </c>
      <c r="D50" s="21">
        <v>601</v>
      </c>
    </row>
    <row r="51" spans="1:4" ht="15.75" x14ac:dyDescent="0.25">
      <c r="A51" s="16" t="s">
        <v>46</v>
      </c>
      <c r="B51" s="21">
        <f>501+716</f>
        <v>1217</v>
      </c>
      <c r="C51" s="21">
        <v>927</v>
      </c>
      <c r="D51" s="21">
        <v>850</v>
      </c>
    </row>
    <row r="52" spans="1:4" ht="15.75" x14ac:dyDescent="0.25">
      <c r="A52" s="16" t="s">
        <v>47</v>
      </c>
      <c r="B52" s="21">
        <v>108</v>
      </c>
      <c r="C52" s="21">
        <v>113</v>
      </c>
      <c r="D52" s="21">
        <v>104</v>
      </c>
    </row>
    <row r="53" spans="1:4" ht="15.75" x14ac:dyDescent="0.25">
      <c r="A53" s="16" t="s">
        <v>48</v>
      </c>
      <c r="B53" s="21">
        <v>247</v>
      </c>
      <c r="C53" s="21">
        <v>287</v>
      </c>
      <c r="D53" s="21">
        <v>197</v>
      </c>
    </row>
    <row r="54" spans="1:4" ht="15.75" x14ac:dyDescent="0.25">
      <c r="A54" s="16" t="s">
        <v>49</v>
      </c>
      <c r="B54" s="21">
        <v>8</v>
      </c>
      <c r="C54" s="21">
        <v>7</v>
      </c>
      <c r="D54" s="21">
        <v>25</v>
      </c>
    </row>
    <row r="55" spans="1:4" ht="15.75" x14ac:dyDescent="0.25">
      <c r="A55" s="16" t="s">
        <v>50</v>
      </c>
      <c r="B55" s="21">
        <v>11</v>
      </c>
      <c r="C55" s="21">
        <v>24</v>
      </c>
      <c r="D55" s="21">
        <v>0</v>
      </c>
    </row>
    <row r="56" spans="1:4" ht="15.75" x14ac:dyDescent="0.25">
      <c r="A56" s="16" t="s">
        <v>51</v>
      </c>
      <c r="B56" s="21">
        <v>64</v>
      </c>
      <c r="C56" s="21">
        <v>59</v>
      </c>
      <c r="D56" s="21">
        <v>43</v>
      </c>
    </row>
    <row r="57" spans="1:4" ht="15.75" x14ac:dyDescent="0.25">
      <c r="A57" s="16" t="s">
        <v>52</v>
      </c>
      <c r="B57" s="21">
        <v>39</v>
      </c>
      <c r="C57" s="21">
        <v>35</v>
      </c>
      <c r="D57" s="21">
        <v>29</v>
      </c>
    </row>
    <row r="58" spans="1:4" ht="15.75" x14ac:dyDescent="0.25">
      <c r="A58" s="16" t="s">
        <v>53</v>
      </c>
      <c r="B58" s="21">
        <v>9</v>
      </c>
      <c r="C58" s="21">
        <v>5</v>
      </c>
      <c r="D58" s="21">
        <v>4</v>
      </c>
    </row>
    <row r="59" spans="1:4" ht="15.75" x14ac:dyDescent="0.25">
      <c r="A59" s="16" t="s">
        <v>54</v>
      </c>
      <c r="B59" s="21">
        <v>20</v>
      </c>
      <c r="C59" s="21">
        <v>11</v>
      </c>
      <c r="D59" s="21">
        <v>0</v>
      </c>
    </row>
    <row r="60" spans="1:4" ht="15.75" x14ac:dyDescent="0.25">
      <c r="A60" s="16" t="s">
        <v>55</v>
      </c>
      <c r="B60" s="21">
        <v>115</v>
      </c>
      <c r="C60" s="21">
        <v>90</v>
      </c>
      <c r="D60" s="21">
        <v>141</v>
      </c>
    </row>
    <row r="61" spans="1:4" ht="15.75" x14ac:dyDescent="0.25">
      <c r="A61" s="16" t="s">
        <v>60</v>
      </c>
      <c r="B61" s="21">
        <v>0</v>
      </c>
      <c r="C61" s="21">
        <v>0</v>
      </c>
      <c r="D61" s="21">
        <v>4</v>
      </c>
    </row>
    <row r="62" spans="1:4" ht="15.75" x14ac:dyDescent="0.25">
      <c r="A62" s="16" t="s">
        <v>56</v>
      </c>
      <c r="B62" s="21">
        <v>143</v>
      </c>
      <c r="C62" s="21">
        <v>102</v>
      </c>
      <c r="D62" s="21">
        <v>85</v>
      </c>
    </row>
    <row r="63" spans="1:4" ht="15.75" x14ac:dyDescent="0.25">
      <c r="A63" s="24" t="s">
        <v>17</v>
      </c>
      <c r="B63" s="25">
        <f>SUM(B24:B62)</f>
        <v>8940</v>
      </c>
      <c r="C63" s="25">
        <f>SUM(C24:C62)</f>
        <v>7726</v>
      </c>
      <c r="D63" s="15">
        <f>SUM(D24:D62)</f>
        <v>7454</v>
      </c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85" spans="1:4" x14ac:dyDescent="0.25">
      <c r="A85" s="4"/>
      <c r="B85" s="4"/>
      <c r="C85" s="4"/>
      <c r="D85" s="4"/>
    </row>
    <row r="86" spans="1:4" x14ac:dyDescent="0.25">
      <c r="A86" s="13"/>
      <c r="B86" s="13"/>
      <c r="C86" s="13"/>
      <c r="D86" s="13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29"/>
      <c r="B90" s="29"/>
      <c r="C90" s="29"/>
      <c r="D90" s="29"/>
    </row>
    <row r="91" spans="1:4" x14ac:dyDescent="0.25">
      <c r="A91" s="26"/>
      <c r="B91" s="26"/>
      <c r="C91" s="26"/>
      <c r="D91" s="26"/>
    </row>
    <row r="92" spans="1:4" x14ac:dyDescent="0.25">
      <c r="A92" s="1"/>
      <c r="B92" s="1"/>
      <c r="C92" s="1"/>
      <c r="D92" s="1"/>
    </row>
  </sheetData>
  <mergeCells count="5">
    <mergeCell ref="A91:D91"/>
    <mergeCell ref="A21:D21"/>
    <mergeCell ref="A22:D22"/>
    <mergeCell ref="A90:D90"/>
    <mergeCell ref="A1:D1"/>
  </mergeCells>
  <phoneticPr fontId="10" type="noConversion"/>
  <printOptions horizontalCentered="1"/>
  <pageMargins left="0.27559055118110237" right="0" top="0.98425196850393704" bottom="0.15748031496062992" header="0.15748031496062992" footer="0.15748031496062992"/>
  <pageSetup scale="5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Sede Central y OPP</vt:lpstr>
      <vt:lpstr>'Sede Central y OPP'!Área_de_impresión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Estevez Monika</cp:lastModifiedBy>
  <cp:lastPrinted>2025-01-10T17:22:01Z</cp:lastPrinted>
  <dcterms:created xsi:type="dcterms:W3CDTF">2025-01-09T15:20:41Z</dcterms:created>
  <dcterms:modified xsi:type="dcterms:W3CDTF">2025-01-22T14:29:28Z</dcterms:modified>
</cp:coreProperties>
</file>