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BFCEE349-9B5B-4BE3-942F-1C490B8F3B6B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Ejecucion Mesual Octubre 2023 " sheetId="18" r:id="rId8"/>
    <sheet name="MARZO" sheetId="8" state="hidden" r:id="rId9"/>
    <sheet name="Hoja1" sheetId="4" state="hidden" r:id="rId10"/>
  </sheets>
  <definedNames>
    <definedName name="_xlnm.Print_Area" localSheetId="6">'Ejecucion Mesual Marzo 2023'!$A$1:$Q$100</definedName>
    <definedName name="_xlnm.Print_Area" localSheetId="7">'Ejecucion Mesual Octubre 2023 '!$A$1:$W$106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Mesual Marzo 2023'!$1:$8</definedName>
    <definedName name="_xlnm.Print_Titles" localSheetId="7">'Ejecucion Mesual Octubre 2023 '!$1:$8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3" i="18" l="1"/>
  <c r="W61" i="18"/>
  <c r="W60" i="18"/>
  <c r="W59" i="18"/>
  <c r="W58" i="18"/>
  <c r="W57" i="18"/>
  <c r="W56" i="18"/>
  <c r="W55" i="18"/>
  <c r="W54" i="18"/>
  <c r="W53" i="18"/>
  <c r="W35" i="18"/>
  <c r="W34" i="18"/>
  <c r="W33" i="18"/>
  <c r="W32" i="18"/>
  <c r="W31" i="18"/>
  <c r="W30" i="18"/>
  <c r="W29" i="18"/>
  <c r="W28" i="18"/>
  <c r="W27" i="18"/>
  <c r="W25" i="18"/>
  <c r="W24" i="18"/>
  <c r="W23" i="18"/>
  <c r="W22" i="18"/>
  <c r="W21" i="18"/>
  <c r="W20" i="18"/>
  <c r="W19" i="18"/>
  <c r="W18" i="18"/>
  <c r="W17" i="18"/>
  <c r="W15" i="18"/>
  <c r="W14" i="18"/>
  <c r="W13" i="18"/>
  <c r="W12" i="18"/>
  <c r="W11" i="18"/>
  <c r="V62" i="18"/>
  <c r="V52" i="18"/>
  <c r="V26" i="18"/>
  <c r="V16" i="18"/>
  <c r="V10" i="18"/>
  <c r="V9" i="18" l="1"/>
  <c r="V83" i="18"/>
  <c r="W66" i="18"/>
  <c r="W64" i="18"/>
  <c r="U62" i="18"/>
  <c r="U52" i="18"/>
  <c r="U26" i="18"/>
  <c r="U16" i="18"/>
  <c r="U10" i="18"/>
  <c r="U9" i="18" l="1"/>
  <c r="U83" i="18"/>
  <c r="W51" i="18"/>
  <c r="W50" i="18"/>
  <c r="W49" i="18"/>
  <c r="W48" i="18"/>
  <c r="W47" i="18"/>
  <c r="W46" i="18"/>
  <c r="W45" i="18"/>
  <c r="W43" i="18"/>
  <c r="W42" i="18"/>
  <c r="W41" i="18"/>
  <c r="W40" i="18"/>
  <c r="W39" i="18"/>
  <c r="W38" i="18"/>
  <c r="W37" i="18"/>
  <c r="T62" i="18"/>
  <c r="T52" i="18"/>
  <c r="T26" i="18"/>
  <c r="T16" i="18"/>
  <c r="T10" i="18"/>
  <c r="T83" i="18" l="1"/>
  <c r="T9" i="18"/>
  <c r="W52" i="18"/>
  <c r="R62" i="18"/>
  <c r="R52" i="18"/>
  <c r="R26" i="18"/>
  <c r="R16" i="18"/>
  <c r="R10" i="18"/>
  <c r="R9" i="18" l="1"/>
  <c r="R6" i="18" s="1"/>
  <c r="R83" i="18"/>
  <c r="S62" i="18"/>
  <c r="S52" i="18"/>
  <c r="S26" i="18"/>
  <c r="S10" i="18"/>
  <c r="S16" i="18"/>
  <c r="Q10" i="18"/>
  <c r="S9" i="18" l="1"/>
  <c r="S83" i="18"/>
  <c r="W62" i="18"/>
  <c r="W10" i="18" l="1"/>
  <c r="Q70" i="18"/>
  <c r="Q62" i="18"/>
  <c r="Q52" i="18"/>
  <c r="Q44" i="18"/>
  <c r="Q26" i="18"/>
  <c r="Q16" i="18"/>
  <c r="Q83" i="18" l="1"/>
  <c r="Q9" i="18"/>
  <c r="C16" i="18"/>
  <c r="C10" i="18"/>
  <c r="C52" i="18"/>
  <c r="P70" i="18"/>
  <c r="P62" i="18"/>
  <c r="P52" i="18"/>
  <c r="P44" i="18"/>
  <c r="P26" i="18"/>
  <c r="P16" i="18"/>
  <c r="P10" i="18"/>
  <c r="W82" i="18"/>
  <c r="W81" i="18"/>
  <c r="W80" i="18"/>
  <c r="W79" i="18"/>
  <c r="W78" i="18"/>
  <c r="W77" i="18"/>
  <c r="W76" i="18"/>
  <c r="W75" i="18"/>
  <c r="W73" i="18"/>
  <c r="W72" i="18"/>
  <c r="W71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W69" i="18"/>
  <c r="W68" i="18"/>
  <c r="W67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B52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D36" i="18"/>
  <c r="B3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B16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B10" i="18"/>
  <c r="W36" i="18" l="1"/>
  <c r="W26" i="18" s="1"/>
  <c r="O9" i="18"/>
  <c r="F83" i="18"/>
  <c r="H83" i="18"/>
  <c r="J83" i="18"/>
  <c r="L83" i="18"/>
  <c r="N83" i="18"/>
  <c r="E9" i="18"/>
  <c r="G9" i="18"/>
  <c r="I9" i="18"/>
  <c r="K9" i="18"/>
  <c r="M9" i="18"/>
  <c r="C9" i="18"/>
  <c r="D83" i="18"/>
  <c r="C83" i="18"/>
  <c r="P83" i="18"/>
  <c r="P9" i="18"/>
  <c r="B83" i="18"/>
  <c r="E83" i="18"/>
  <c r="W16" i="18"/>
  <c r="W70" i="18"/>
  <c r="F9" i="18"/>
  <c r="H9" i="18"/>
  <c r="J9" i="18"/>
  <c r="L9" i="18"/>
  <c r="N9" i="18"/>
  <c r="G83" i="18"/>
  <c r="I83" i="18"/>
  <c r="K83" i="18"/>
  <c r="M83" i="18"/>
  <c r="O83" i="18"/>
  <c r="B9" i="18"/>
  <c r="D9" i="18"/>
  <c r="D62" i="16"/>
  <c r="J83" i="16"/>
  <c r="L83" i="16"/>
  <c r="M83" i="16"/>
  <c r="F70" i="16"/>
  <c r="G70" i="16"/>
  <c r="H70" i="16"/>
  <c r="I70" i="16"/>
  <c r="J70" i="16"/>
  <c r="K70" i="16"/>
  <c r="L70" i="16"/>
  <c r="M70" i="16"/>
  <c r="N70" i="16"/>
  <c r="O70" i="16"/>
  <c r="P70" i="16"/>
  <c r="F62" i="16"/>
  <c r="G62" i="16"/>
  <c r="H62" i="16"/>
  <c r="I62" i="16"/>
  <c r="J62" i="16"/>
  <c r="K62" i="16"/>
  <c r="K83" i="16" s="1"/>
  <c r="L62" i="16"/>
  <c r="M62" i="16"/>
  <c r="N62" i="16"/>
  <c r="O62" i="16"/>
  <c r="P62" i="16"/>
  <c r="F52" i="16"/>
  <c r="G52" i="16"/>
  <c r="H52" i="16"/>
  <c r="I52" i="16"/>
  <c r="J52" i="16"/>
  <c r="K52" i="16"/>
  <c r="L52" i="16"/>
  <c r="M52" i="16"/>
  <c r="N52" i="16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G83" i="16" s="1"/>
  <c r="H16" i="16"/>
  <c r="H83" i="16" s="1"/>
  <c r="I16" i="16"/>
  <c r="I83" i="16" s="1"/>
  <c r="J16" i="16"/>
  <c r="K16" i="16"/>
  <c r="L16" i="16"/>
  <c r="M16" i="16"/>
  <c r="N16" i="16"/>
  <c r="O16" i="16"/>
  <c r="P16" i="16"/>
  <c r="G10" i="16"/>
  <c r="H10" i="16"/>
  <c r="I10" i="16"/>
  <c r="I9" i="16" s="1"/>
  <c r="J10" i="16"/>
  <c r="K10" i="16"/>
  <c r="L10" i="16"/>
  <c r="M10" i="16"/>
  <c r="M9" i="16" s="1"/>
  <c r="N10" i="16"/>
  <c r="N83" i="16" s="1"/>
  <c r="O10" i="16"/>
  <c r="O83" i="16" s="1"/>
  <c r="P10" i="16"/>
  <c r="P83" i="16" s="1"/>
  <c r="L9" i="16" l="1"/>
  <c r="K9" i="16"/>
  <c r="H9" i="16"/>
  <c r="N9" i="16"/>
  <c r="O9" i="16"/>
  <c r="G9" i="16"/>
  <c r="W9" i="18"/>
  <c r="J9" i="16"/>
  <c r="W83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E62" i="16"/>
  <c r="Q62" i="16" s="1"/>
  <c r="C62" i="16"/>
  <c r="Q61" i="16"/>
  <c r="Q60" i="16"/>
  <c r="Q59" i="16"/>
  <c r="Q58" i="16"/>
  <c r="Q57" i="16"/>
  <c r="Q56" i="16"/>
  <c r="Q55" i="16"/>
  <c r="Q54" i="16"/>
  <c r="Q53" i="16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F16" i="16"/>
  <c r="E16" i="16"/>
  <c r="D16" i="16"/>
  <c r="C16" i="16"/>
  <c r="Q15" i="16"/>
  <c r="Q14" i="16"/>
  <c r="Q13" i="16"/>
  <c r="Q12" i="16"/>
  <c r="Q11" i="16"/>
  <c r="F10" i="16"/>
  <c r="F9" i="16" s="1"/>
  <c r="E10" i="16"/>
  <c r="E83" i="16" s="1"/>
  <c r="C10" i="16"/>
  <c r="C83" i="16" s="1"/>
  <c r="Q52" i="16" l="1"/>
  <c r="Q16" i="16"/>
  <c r="C9" i="16"/>
  <c r="E9" i="16"/>
  <c r="D9" i="16"/>
  <c r="Q26" i="16"/>
  <c r="Q10" i="16"/>
  <c r="Q9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H9" i="12" s="1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M10" i="12"/>
  <c r="L10" i="12"/>
  <c r="K10" i="12"/>
  <c r="J10" i="12"/>
  <c r="J83" i="12" s="1"/>
  <c r="I10" i="12"/>
  <c r="H10" i="12"/>
  <c r="G10" i="12"/>
  <c r="F10" i="12"/>
  <c r="E10" i="12"/>
  <c r="D10" i="12"/>
  <c r="C10" i="12"/>
  <c r="P83" i="12" l="1"/>
  <c r="P9" i="12"/>
  <c r="Q44" i="12"/>
  <c r="F83" i="12"/>
  <c r="H83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M9" i="11" s="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s="1"/>
  <c r="E83" i="11" l="1"/>
  <c r="G83" i="11"/>
  <c r="P9" i="11"/>
  <c r="O9" i="11"/>
  <c r="L9" i="11"/>
  <c r="I83" i="11"/>
  <c r="N9" i="11"/>
  <c r="C9" i="11"/>
  <c r="G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E9" i="10" s="1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N10" i="10"/>
  <c r="M10" i="10"/>
  <c r="L10" i="10"/>
  <c r="L83" i="10" s="1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s="1"/>
  <c r="L9" i="10" l="1"/>
  <c r="P83" i="10"/>
  <c r="P9" i="10"/>
  <c r="F83" i="10"/>
  <c r="Q70" i="10"/>
  <c r="N83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F9" i="8" s="1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N9" i="8" s="1"/>
  <c r="M10" i="8"/>
  <c r="L10" i="8"/>
  <c r="K10" i="8"/>
  <c r="J10" i="8"/>
  <c r="I10" i="8"/>
  <c r="H10" i="8"/>
  <c r="H83" i="8" s="1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J83" i="5" l="1"/>
  <c r="P83" i="8"/>
  <c r="M9" i="5"/>
  <c r="N83" i="8"/>
  <c r="D83" i="5"/>
  <c r="J9" i="8"/>
  <c r="F83" i="8"/>
  <c r="Q44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<sst xmlns="http://schemas.openxmlformats.org/spreadsheetml/2006/main" count="1005" uniqueCount="143">
  <si>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</si>
  <si>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</si>
  <si>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</si>
  <si>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</si>
  <si>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</si>
  <si>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</si>
  <si>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</si>
  <si>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</si>
  <si>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</si>
  <si>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</si>
  <si>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</si>
  <si>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</si>
  <si>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</si>
  <si>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</si>
  <si>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</si>
  <si>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</si>
  <si>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</si>
  <si>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</si>
  <si>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</si>
  <si>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</si>
  <si>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</si>
  <si>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</si>
  <si>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</si>
  <si>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</si>
  <si>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</si>
  <si>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</si>
  <si>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</si>
  <si>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</si>
  <si>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</si>
  <si>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</si>
  <si>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</si>
  <si>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</si>
  <si>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</si>
  <si>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</si>
  <si>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</si>
  <si>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</si>
  <si>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</si>
  <si>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</si>
  <si>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</si>
  <si>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</si>
  <si>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</si>
  <si>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</si>
  <si>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</si>
  <si>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</si>
  <si>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</si>
  <si>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</si>
  <si>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</si>
  <si>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</si>
  <si>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</si>
  <si>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</si>
  <si>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</si>
  <si>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</si>
  <si>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</si>
  <si>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</si>
  <si>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</si>
  <si>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</si>
  <si>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</si>
  <si>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</si>
  <si>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</si>
  <si>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</si>
  <si>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</si>
  <si>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</si>
  <si>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</si>
  <si>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</si>
  <si>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</si>
  <si>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</si>
  <si>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</si>
  <si>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</si>
  <si>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</si>
  <si>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</si>
  <si>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</si>
  <si>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</si>
  <si>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</si>
  <si>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</si>
  <si>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</si>
  <si>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</si>
  <si>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</si>
  <si>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</si>
  <si>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</si>
  <si>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</si>
  <si>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</si>
  <si>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</si>
  <si>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</si>
  <si>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</si>
  <si>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</si>
  <si>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</si>
  <si>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</si>
  <si>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</si>
  <si>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</si>
  <si>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</si>
  <si>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</si>
  <si>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</si>
  <si>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</si>
  <si>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</si>
  <si>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</si>
  <si>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</si>
  <si>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</si>
  <si>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</si>
  <si>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</si>
  <si>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</si>
  <si>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</si>
  <si>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</si>
  <si>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</si>
  <si>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</si>
  <si>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</si>
  <si>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</si>
  <si>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</si>
  <si>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</si>
  <si>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</si>
  <si>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</si>
  <si>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</si>
  <si>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</si>
  <si>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</si>
  <si>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</si>
  <si>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</si>
  <si>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</si>
  <si>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</si>
  <si>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</si>
  <si>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</si>
  <si>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</si>
  <si>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</si>
  <si>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</si>
  <si>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</si>
  <si>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</si>
  <si>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</si>
  <si>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</si>
  <si>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</si>
  <si>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</si>
  <si>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</si>
  <si>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</si>
  <si>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</si>
  <si>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</si>
  <si>
    <t xml:space="preserve"> -   </t>
  </si>
  <si>
    <t>Agosto</t>
  </si>
  <si>
    <t>Licda. Milquelys Casado</t>
  </si>
  <si>
    <t>Analista de Presupuesto</t>
  </si>
  <si>
    <t>Fuente: SIGEF</t>
  </si>
  <si>
    <t>un presupuesto complementario.</t>
  </si>
  <si>
    <r>
      <rPr>
        <b/>
        <sz val="10"/>
        <color rgb="FF000000"/>
        <rFont val="Calibri"/>
        <family val="2"/>
      </rPr>
      <t>Presupuesto aprobado</t>
    </r>
    <r>
      <rPr>
        <sz val="10"/>
        <color rgb="FF000000"/>
        <rFont val="Calibri"/>
        <family val="2"/>
      </rPr>
      <t>: Se refiere al prepuesto aprobado en Ley de Prespuesto General del Estado</t>
    </r>
  </si>
  <si>
    <r>
      <rPr>
        <b/>
        <sz val="10"/>
        <color rgb="FF000000"/>
        <rFont val="Calibri"/>
        <family val="2"/>
      </rPr>
      <t>Presupuesto modificado:</t>
    </r>
    <r>
      <rPr>
        <sz val="10"/>
        <color rgb="FF000000"/>
        <rFont val="Calibri"/>
        <family val="2"/>
      </rPr>
      <t xml:space="preserve"> Se refiere al prespuesto aprobado en caso de que el Congreso Nacional apruebe </t>
    </r>
  </si>
  <si>
    <r>
      <rPr>
        <b/>
        <sz val="10"/>
        <color rgb="FF000000"/>
        <rFont val="Calibri"/>
        <family val="2"/>
      </rPr>
      <t>Total devengado</t>
    </r>
    <r>
      <rPr>
        <sz val="10"/>
        <color rgb="FF000000"/>
        <rFont val="Calibri"/>
        <family val="2"/>
      </rPr>
      <t>: Son los recursos financieros que surge con la obligacion de pago por la recepción de conformidad</t>
    </r>
  </si>
  <si>
    <t xml:space="preserve">de obras, bienes y servicios oportunmente contratados o, en los casos de gastos sin contrapretación, por </t>
  </si>
  <si>
    <t>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</si>
</sst>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43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43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43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43" fontId="6" fillId="0" borderId="11" xfId="1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43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/>
    </xf>
    <xf numFmtId="0" fontId="29" fillId="0" borderId="0" xfId="0" applyFont="1"/>
    <xf numFmtId="0" fontId="31" fillId="0" borderId="0" xfId="0" applyFont="1"/>
    <xf numFmtId="43" fontId="29" fillId="0" borderId="0" xfId="0" applyNumberFormat="1" applyFont="1"/>
    <xf numFmtId="0" fontId="32" fillId="3" borderId="11" xfId="0" applyFont="1" applyFill="1" applyBorder="1" applyAlignment="1">
      <alignment horizontal="center"/>
    </xf>
    <xf numFmtId="0" fontId="31" fillId="0" borderId="11" xfId="0" applyFont="1" applyBorder="1" applyAlignment="1">
      <alignment horizontal="left"/>
    </xf>
    <xf numFmtId="43" fontId="31" fillId="0" borderId="11" xfId="1" applyFont="1" applyBorder="1" applyAlignment="1">
      <alignment horizontal="left" vertical="center" wrapText="1"/>
    </xf>
    <xf numFmtId="43" fontId="31" fillId="0" borderId="11" xfId="1" applyFont="1" applyBorder="1" applyAlignment="1">
      <alignment vertical="center" wrapText="1"/>
    </xf>
    <xf numFmtId="0" fontId="29" fillId="0" borderId="11" xfId="0" applyFont="1" applyBorder="1" applyAlignment="1">
      <alignment horizontal="left"/>
    </xf>
    <xf numFmtId="43" fontId="29" fillId="0" borderId="11" xfId="1" applyFont="1" applyBorder="1" applyAlignment="1">
      <alignment vertical="center" wrapText="1"/>
    </xf>
    <xf numFmtId="43" fontId="29" fillId="0" borderId="11" xfId="1" applyFont="1" applyBorder="1"/>
    <xf numFmtId="43" fontId="29" fillId="0" borderId="11" xfId="0" applyNumberFormat="1" applyFont="1" applyBorder="1"/>
    <xf numFmtId="43" fontId="31" fillId="0" borderId="11" xfId="0" applyNumberFormat="1" applyFont="1" applyBorder="1"/>
    <xf numFmtId="0" fontId="29" fillId="0" borderId="11" xfId="0" applyFont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31" fillId="0" borderId="11" xfId="0" applyFont="1" applyBorder="1" applyAlignment="1">
      <alignment horizontal="left" wrapText="1"/>
    </xf>
    <xf numFmtId="164" fontId="31" fillId="0" borderId="11" xfId="0" applyNumberFormat="1" applyFont="1" applyBorder="1"/>
    <xf numFmtId="43" fontId="31" fillId="0" borderId="11" xfId="1" applyFont="1" applyBorder="1"/>
    <xf numFmtId="0" fontId="29" fillId="0" borderId="11" xfId="0" applyFont="1" applyBorder="1"/>
    <xf numFmtId="164" fontId="29" fillId="0" borderId="11" xfId="0" applyNumberFormat="1" applyFont="1" applyBorder="1"/>
    <xf numFmtId="0" fontId="32" fillId="4" borderId="11" xfId="0" applyFont="1" applyFill="1" applyBorder="1" applyAlignment="1">
      <alignment vertical="center"/>
    </xf>
    <xf numFmtId="43" fontId="31" fillId="4" borderId="11" xfId="1" applyFont="1" applyFill="1" applyBorder="1"/>
    <xf numFmtId="0" fontId="33" fillId="0" borderId="0" xfId="0" applyFont="1" applyAlignment="1">
      <alignment vertical="center" wrapText="1"/>
    </xf>
    <xf numFmtId="43" fontId="29" fillId="0" borderId="0" xfId="1" applyFont="1"/>
    <xf numFmtId="0" fontId="34" fillId="0" borderId="0" xfId="0" applyFont="1" applyAlignment="1">
      <alignment vertical="center" wrapText="1"/>
    </xf>
    <xf numFmtId="164" fontId="29" fillId="0" borderId="0" xfId="0" applyNumberFormat="1" applyFont="1"/>
    <xf numFmtId="0" fontId="30" fillId="0" borderId="0" xfId="0" applyFont="1"/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35" fillId="6" borderId="0" xfId="0" applyFont="1" applyFill="1"/>
    <xf numFmtId="0" fontId="31" fillId="0" borderId="0" xfId="0" applyFont="1" applyAlignment="1">
      <alignment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43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1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Alignment="1" applyProtection="1">
      <alignment horizontal="center" vertical="top" wrapText="1" readingOrder="1"/>
      <protection locked="0"/>
    </xf>
    <xf numFmtId="0" fontId="32" fillId="2" borderId="11" xfId="0" applyFont="1" applyFill="1" applyBorder="1" applyAlignment="1">
      <alignment horizontal="left" vertical="center"/>
    </xf>
    <xf numFmtId="43" fontId="32" fillId="2" borderId="11" xfId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0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41275</xdr:colOff>
      <xdr:row>0</xdr:row>
      <xdr:rowOff>114300</xdr:rowOff>
    </xdr:from>
    <xdr:to>
      <xdr:col>0</xdr:col>
      <xdr:colOff>1308100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00" y="114300"/>
          <a:ext cx="1266825" cy="10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109" t="s">
        <v>0</v>
      </c>
      <c r="C2" s="110"/>
      <c r="D2" s="110"/>
    </row>
    <row r="3" spans="2:5" ht="21" customHeight="1" x14ac:dyDescent="0.25">
      <c r="B3" s="111" t="s">
        <v>1</v>
      </c>
      <c r="C3" s="112"/>
      <c r="D3" s="112"/>
    </row>
    <row r="4" spans="2:5" ht="15.75" x14ac:dyDescent="0.25">
      <c r="B4" s="113">
        <v>2022</v>
      </c>
      <c r="C4" s="114"/>
      <c r="D4" s="114"/>
    </row>
    <row r="5" spans="2:5" ht="15.75" customHeight="1" x14ac:dyDescent="0.25">
      <c r="B5" s="115" t="s">
        <v>2</v>
      </c>
      <c r="C5" s="116"/>
      <c r="D5" s="116"/>
    </row>
    <row r="6" spans="2:5" ht="15.75" customHeight="1" x14ac:dyDescent="0.25">
      <c r="B6" s="116" t="s">
        <v>3</v>
      </c>
      <c r="C6" s="116"/>
      <c r="D6" s="116"/>
    </row>
    <row r="8" spans="2:5" ht="15" customHeight="1" x14ac:dyDescent="0.25">
      <c r="B8" s="117" t="s">
        <v>4</v>
      </c>
      <c r="C8" s="118" t="s">
        <v>5</v>
      </c>
      <c r="D8" s="118" t="s">
        <v>6</v>
      </c>
    </row>
    <row r="9" spans="2:5" ht="30" customHeight="1" x14ac:dyDescent="0.25">
      <c r="B9" s="117"/>
      <c r="C9" s="119"/>
      <c r="D9" s="119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106" t="s">
        <v>99</v>
      </c>
      <c r="D92" s="106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106"/>
      <c r="D96" s="106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107"/>
      <c r="C99" s="107"/>
      <c r="D99" s="107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108"/>
      <c r="C102" s="108"/>
      <c r="D102" s="108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2:17" ht="21" customHeight="1" x14ac:dyDescent="0.25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2:17" ht="15.75" x14ac:dyDescent="0.25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2:17" ht="15.75" customHeight="1" x14ac:dyDescent="0.25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7" ht="24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106" t="s">
        <v>99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 ht="23.25" x14ac:dyDescent="0.35">
      <c r="B95" s="28" t="s">
        <v>101</v>
      </c>
      <c r="C95" s="120" t="s">
        <v>103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1:17" ht="23.25" hidden="1" x14ac:dyDescent="0.35">
      <c r="B96" s="107"/>
      <c r="C96" s="107"/>
      <c r="D96" s="107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108"/>
      <c r="C99" s="108"/>
      <c r="D99" s="108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6" t="s">
        <v>102</v>
      </c>
      <c r="L94" s="106"/>
      <c r="M94" s="106"/>
      <c r="N94" s="106"/>
    </row>
    <row r="95" spans="2:17" ht="23.25" x14ac:dyDescent="0.35">
      <c r="B95" s="45" t="s">
        <v>125</v>
      </c>
      <c r="H95" s="46"/>
      <c r="I95" s="46"/>
      <c r="J95" s="46"/>
      <c r="K95" s="124" t="s">
        <v>123</v>
      </c>
      <c r="L95" s="124"/>
      <c r="M95" s="124"/>
      <c r="N95" s="124"/>
    </row>
    <row r="97" spans="1:17" ht="33.75" customHeight="1" x14ac:dyDescent="0.35">
      <c r="A97" s="1" t="s">
        <v>96</v>
      </c>
      <c r="D97" s="106" t="s">
        <v>99</v>
      </c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 t="s">
        <v>126</v>
      </c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6" t="s">
        <v>102</v>
      </c>
      <c r="L94" s="106"/>
      <c r="M94" s="106"/>
      <c r="N94" s="106"/>
    </row>
    <row r="95" spans="2:17" ht="23.25" x14ac:dyDescent="0.35">
      <c r="B95" s="45" t="s">
        <v>125</v>
      </c>
      <c r="H95" s="46"/>
      <c r="I95" s="46"/>
      <c r="J95" s="46"/>
      <c r="K95" s="124" t="s">
        <v>123</v>
      </c>
      <c r="L95" s="124"/>
      <c r="M95" s="124"/>
      <c r="N95" s="124"/>
    </row>
    <row r="97" spans="1:17" ht="33.75" customHeight="1" x14ac:dyDescent="0.35">
      <c r="A97" s="1" t="s">
        <v>96</v>
      </c>
      <c r="D97" s="106" t="s">
        <v>99</v>
      </c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 t="s">
        <v>126</v>
      </c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25" t="s">
        <v>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6" t="s">
        <v>102</v>
      </c>
      <c r="L94" s="106"/>
      <c r="M94" s="106"/>
      <c r="N94" s="106"/>
    </row>
    <row r="95" spans="2:17" ht="23.25" x14ac:dyDescent="0.35">
      <c r="B95" s="45" t="s">
        <v>125</v>
      </c>
      <c r="H95" s="46"/>
      <c r="I95" s="46"/>
      <c r="J95" s="46"/>
      <c r="K95" s="124" t="s">
        <v>123</v>
      </c>
      <c r="L95" s="124"/>
      <c r="M95" s="124"/>
      <c r="N95" s="124"/>
    </row>
    <row r="97" spans="1:17" ht="33.75" customHeight="1" x14ac:dyDescent="0.35">
      <c r="A97" s="1" t="s">
        <v>96</v>
      </c>
      <c r="D97" s="106" t="s">
        <v>99</v>
      </c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 t="s">
        <v>126</v>
      </c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25" t="s">
        <v>127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106" t="s">
        <v>99</v>
      </c>
      <c r="K94" s="106"/>
      <c r="L94" s="106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20" t="s">
        <v>126</v>
      </c>
      <c r="K95" s="120"/>
      <c r="L95" s="120"/>
      <c r="M95" s="46"/>
      <c r="N95" s="46"/>
    </row>
    <row r="97" spans="1:17" ht="33.75" customHeight="1" x14ac:dyDescent="0.35">
      <c r="A97" s="1" t="s">
        <v>96</v>
      </c>
      <c r="D97" s="106"/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/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25" t="s">
        <v>127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37"/>
    </row>
    <row r="5" spans="2:18" ht="15.75" customHeight="1" x14ac:dyDescent="0.25">
      <c r="B5" s="116" t="s">
        <v>3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7" spans="2:18" ht="15" customHeight="1" x14ac:dyDescent="0.25">
      <c r="B7" s="129" t="s">
        <v>4</v>
      </c>
      <c r="C7" s="130" t="s">
        <v>5</v>
      </c>
      <c r="D7" s="130" t="s">
        <v>6</v>
      </c>
      <c r="E7" s="131" t="s">
        <v>7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2:18" ht="30" customHeight="1" x14ac:dyDescent="0.35">
      <c r="B8" s="129"/>
      <c r="C8" s="130"/>
      <c r="D8" s="130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>+E14+F14+G14+H14+I14+J14+K14+L14+M14+N14+O14</f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2">SUM(G17:G25)</f>
        <v>0</v>
      </c>
      <c r="H16" s="55">
        <f t="shared" si="2"/>
        <v>0</v>
      </c>
      <c r="I16" s="55">
        <f t="shared" si="2"/>
        <v>0</v>
      </c>
      <c r="J16" s="55">
        <f t="shared" si="2"/>
        <v>0</v>
      </c>
      <c r="K16" s="55">
        <f t="shared" si="2"/>
        <v>0</v>
      </c>
      <c r="L16" s="55">
        <f t="shared" si="2"/>
        <v>0</v>
      </c>
      <c r="M16" s="55">
        <f t="shared" si="2"/>
        <v>0</v>
      </c>
      <c r="N16" s="55">
        <f t="shared" si="2"/>
        <v>0</v>
      </c>
      <c r="O16" s="55">
        <f t="shared" si="2"/>
        <v>0</v>
      </c>
      <c r="P16" s="55">
        <f t="shared" si="2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3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3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3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3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3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3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3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3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3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4">SUM(G27:G35)</f>
        <v>0</v>
      </c>
      <c r="H26" s="55">
        <f t="shared" si="4"/>
        <v>0</v>
      </c>
      <c r="I26" s="55">
        <f t="shared" si="4"/>
        <v>0</v>
      </c>
      <c r="J26" s="55">
        <f t="shared" si="4"/>
        <v>0</v>
      </c>
      <c r="K26" s="55">
        <f t="shared" si="4"/>
        <v>0</v>
      </c>
      <c r="L26" s="55">
        <f t="shared" si="4"/>
        <v>0</v>
      </c>
      <c r="M26" s="55">
        <f t="shared" si="4"/>
        <v>0</v>
      </c>
      <c r="N26" s="55">
        <f t="shared" si="4"/>
        <v>0</v>
      </c>
      <c r="O26" s="55">
        <f t="shared" si="4"/>
        <v>0</v>
      </c>
      <c r="P26" s="55">
        <f t="shared" si="4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3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3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3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3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3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3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3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3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3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3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3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3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3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3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3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3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3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5">SUM(F45:F51)</f>
        <v>0</v>
      </c>
      <c r="G44" s="55">
        <f t="shared" si="5"/>
        <v>0</v>
      </c>
      <c r="H44" s="55">
        <f t="shared" si="5"/>
        <v>0</v>
      </c>
      <c r="I44" s="55">
        <f t="shared" si="5"/>
        <v>0</v>
      </c>
      <c r="J44" s="55">
        <f t="shared" si="5"/>
        <v>0</v>
      </c>
      <c r="K44" s="55">
        <f t="shared" si="5"/>
        <v>0</v>
      </c>
      <c r="L44" s="55">
        <f t="shared" si="5"/>
        <v>0</v>
      </c>
      <c r="M44" s="55">
        <f t="shared" si="5"/>
        <v>0</v>
      </c>
      <c r="N44" s="55">
        <f t="shared" si="5"/>
        <v>0</v>
      </c>
      <c r="O44" s="55">
        <f t="shared" si="5"/>
        <v>0</v>
      </c>
      <c r="P44" s="55">
        <f t="shared" si="5"/>
        <v>0</v>
      </c>
      <c r="Q44" s="60">
        <f t="shared" si="3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3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3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3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3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3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3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3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6">SUM(F53:F61)</f>
        <v>0</v>
      </c>
      <c r="G52" s="55">
        <f t="shared" si="6"/>
        <v>0</v>
      </c>
      <c r="H52" s="55">
        <f t="shared" si="6"/>
        <v>0</v>
      </c>
      <c r="I52" s="55">
        <f t="shared" si="6"/>
        <v>0</v>
      </c>
      <c r="J52" s="55">
        <f t="shared" si="6"/>
        <v>0</v>
      </c>
      <c r="K52" s="55">
        <f t="shared" si="6"/>
        <v>0</v>
      </c>
      <c r="L52" s="55">
        <f t="shared" si="6"/>
        <v>0</v>
      </c>
      <c r="M52" s="55">
        <f t="shared" si="6"/>
        <v>0</v>
      </c>
      <c r="N52" s="55">
        <f t="shared" si="6"/>
        <v>0</v>
      </c>
      <c r="O52" s="55">
        <f t="shared" si="6"/>
        <v>0</v>
      </c>
      <c r="P52" s="55">
        <f t="shared" si="6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3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3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3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3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3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3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3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3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3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7">SUM(F63:F65)</f>
        <v>0</v>
      </c>
      <c r="G62" s="55">
        <f t="shared" si="7"/>
        <v>0</v>
      </c>
      <c r="H62" s="55">
        <f t="shared" si="7"/>
        <v>0</v>
      </c>
      <c r="I62" s="55">
        <f t="shared" si="7"/>
        <v>0</v>
      </c>
      <c r="J62" s="55">
        <f t="shared" si="7"/>
        <v>0</v>
      </c>
      <c r="K62" s="55">
        <f t="shared" si="7"/>
        <v>0</v>
      </c>
      <c r="L62" s="55">
        <f t="shared" si="7"/>
        <v>0</v>
      </c>
      <c r="M62" s="55">
        <f t="shared" si="7"/>
        <v>0</v>
      </c>
      <c r="N62" s="55">
        <f t="shared" si="7"/>
        <v>0</v>
      </c>
      <c r="O62" s="55">
        <f t="shared" si="7"/>
        <v>0</v>
      </c>
      <c r="P62" s="55">
        <f t="shared" si="7"/>
        <v>3741692.71</v>
      </c>
      <c r="Q62" s="60">
        <f t="shared" si="3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3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3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3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3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3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3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3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8">SUM(F71:F73)</f>
        <v>0</v>
      </c>
      <c r="G70" s="55">
        <f t="shared" si="8"/>
        <v>0</v>
      </c>
      <c r="H70" s="55">
        <f t="shared" si="8"/>
        <v>0</v>
      </c>
      <c r="I70" s="55">
        <f t="shared" si="8"/>
        <v>0</v>
      </c>
      <c r="J70" s="55">
        <f t="shared" si="8"/>
        <v>0</v>
      </c>
      <c r="K70" s="55">
        <f t="shared" si="8"/>
        <v>0</v>
      </c>
      <c r="L70" s="55">
        <f t="shared" si="8"/>
        <v>0</v>
      </c>
      <c r="M70" s="55">
        <f t="shared" si="8"/>
        <v>0</v>
      </c>
      <c r="N70" s="55">
        <f t="shared" si="8"/>
        <v>0</v>
      </c>
      <c r="O70" s="55">
        <f t="shared" si="8"/>
        <v>0</v>
      </c>
      <c r="P70" s="55">
        <f t="shared" si="8"/>
        <v>0</v>
      </c>
      <c r="Q70" s="60">
        <f t="shared" si="3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3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3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3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3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3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3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3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3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3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>+E82+F82+G82+H82+I82+J82+K82+L82+M82+N82+O82+P82</f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9">+G10+G16+G26+G36+G44+G52+G62+G67+G70</f>
        <v>0</v>
      </c>
      <c r="H83" s="69">
        <f t="shared" si="9"/>
        <v>0</v>
      </c>
      <c r="I83" s="69">
        <f t="shared" si="9"/>
        <v>0</v>
      </c>
      <c r="J83" s="69">
        <f t="shared" si="9"/>
        <v>0</v>
      </c>
      <c r="K83" s="69">
        <f t="shared" si="9"/>
        <v>0</v>
      </c>
      <c r="L83" s="69">
        <f t="shared" si="9"/>
        <v>0</v>
      </c>
      <c r="M83" s="69">
        <f t="shared" si="9"/>
        <v>0</v>
      </c>
      <c r="N83" s="69">
        <f t="shared" si="9"/>
        <v>0</v>
      </c>
      <c r="O83" s="69">
        <f t="shared" si="9"/>
        <v>0</v>
      </c>
      <c r="P83" s="69">
        <f t="shared" si="9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107" t="s">
        <v>130</v>
      </c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ht="23.25" x14ac:dyDescent="0.35">
      <c r="B95" s="45" t="s">
        <v>101</v>
      </c>
      <c r="F95" s="120" t="s">
        <v>126</v>
      </c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106"/>
      <c r="D97" s="106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120"/>
      <c r="D98" s="1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11"/>
  <sheetViews>
    <sheetView tabSelected="1" zoomScaleNormal="100" zoomScaleSheetLayoutView="100" workbookViewId="0">
      <selection activeCell="A13" sqref="A13"/>
    </sheetView>
  </sheetViews>
  <sheetFormatPr baseColWidth="10" defaultColWidth="11.42578125" defaultRowHeight="12.75" x14ac:dyDescent="0.2"/>
  <cols>
    <col min="1" max="1" width="41" style="75" customWidth="1"/>
    <col min="2" max="2" width="15.7109375" style="75" customWidth="1"/>
    <col min="3" max="3" width="15" style="75" customWidth="1"/>
    <col min="4" max="4" width="14.28515625" style="75" customWidth="1"/>
    <col min="5" max="5" width="13.85546875" style="75" customWidth="1"/>
    <col min="6" max="6" width="20.140625" style="75" hidden="1" customWidth="1"/>
    <col min="7" max="7" width="21" style="75" hidden="1" customWidth="1"/>
    <col min="8" max="8" width="18.85546875" style="75" hidden="1" customWidth="1"/>
    <col min="9" max="9" width="17.28515625" style="75" hidden="1" customWidth="1"/>
    <col min="10" max="10" width="16" style="75" hidden="1" customWidth="1"/>
    <col min="11" max="11" width="21.28515625" style="75" hidden="1" customWidth="1"/>
    <col min="12" max="12" width="20.42578125" style="75" hidden="1" customWidth="1"/>
    <col min="13" max="13" width="18.7109375" style="75" hidden="1" customWidth="1"/>
    <col min="14" max="14" width="17.85546875" style="75" hidden="1" customWidth="1"/>
    <col min="15" max="15" width="14.7109375" style="75" customWidth="1"/>
    <col min="16" max="16" width="14.5703125" style="75" customWidth="1"/>
    <col min="17" max="17" width="13.85546875" style="75" customWidth="1"/>
    <col min="18" max="18" width="13.7109375" style="75" customWidth="1"/>
    <col min="19" max="19" width="14" style="75" customWidth="1"/>
    <col min="20" max="20" width="15.140625" style="75" customWidth="1"/>
    <col min="21" max="21" width="15.7109375" style="75" customWidth="1"/>
    <col min="22" max="22" width="15" style="75" customWidth="1"/>
    <col min="23" max="23" width="16.85546875" style="75" customWidth="1"/>
    <col min="24" max="16384" width="11.42578125" style="75"/>
  </cols>
  <sheetData>
    <row r="1" spans="1:24" ht="28.5" customHeight="1" x14ac:dyDescent="0.2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74"/>
    </row>
    <row r="2" spans="1:24" ht="21" customHeight="1" x14ac:dyDescent="0.2">
      <c r="A2" s="136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76"/>
    </row>
    <row r="3" spans="1:24" ht="18.75" x14ac:dyDescent="0.2">
      <c r="A3" s="138">
        <v>2023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74"/>
    </row>
    <row r="4" spans="1:24" ht="15.75" customHeight="1" x14ac:dyDescent="0.2">
      <c r="A4" s="140" t="s">
        <v>127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74"/>
    </row>
    <row r="5" spans="1:24" ht="15.75" customHeight="1" x14ac:dyDescent="0.2">
      <c r="A5" s="137" t="s">
        <v>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D6" s="77"/>
      <c r="Q6" s="77"/>
      <c r="R6" s="77">
        <f>+R9-57920372.44</f>
        <v>0</v>
      </c>
    </row>
    <row r="7" spans="1:24" ht="15" customHeight="1" x14ac:dyDescent="0.2">
      <c r="A7" s="142" t="s">
        <v>4</v>
      </c>
      <c r="B7" s="143" t="s">
        <v>5</v>
      </c>
      <c r="C7" s="143" t="s">
        <v>6</v>
      </c>
      <c r="D7" s="144" t="s">
        <v>7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spans="1:24" ht="30" customHeight="1" x14ac:dyDescent="0.2">
      <c r="A8" s="142"/>
      <c r="B8" s="143"/>
      <c r="C8" s="143"/>
      <c r="D8" s="78" t="s">
        <v>8</v>
      </c>
      <c r="E8" s="78" t="s">
        <v>9</v>
      </c>
      <c r="F8" s="78" t="s">
        <v>10</v>
      </c>
      <c r="G8" s="78" t="s">
        <v>11</v>
      </c>
      <c r="H8" s="78" t="s">
        <v>12</v>
      </c>
      <c r="I8" s="78" t="s">
        <v>13</v>
      </c>
      <c r="J8" s="78" t="s">
        <v>14</v>
      </c>
      <c r="K8" s="78" t="s">
        <v>15</v>
      </c>
      <c r="L8" s="78" t="s">
        <v>16</v>
      </c>
      <c r="M8" s="78" t="s">
        <v>17</v>
      </c>
      <c r="N8" s="78" t="s">
        <v>18</v>
      </c>
      <c r="O8" s="78" t="s">
        <v>10</v>
      </c>
      <c r="P8" s="78" t="s">
        <v>11</v>
      </c>
      <c r="Q8" s="78" t="s">
        <v>12</v>
      </c>
      <c r="R8" s="78" t="s">
        <v>13</v>
      </c>
      <c r="S8" s="78" t="s">
        <v>14</v>
      </c>
      <c r="T8" s="78" t="s">
        <v>133</v>
      </c>
      <c r="U8" s="78" t="s">
        <v>16</v>
      </c>
      <c r="V8" s="78" t="s">
        <v>17</v>
      </c>
      <c r="W8" s="78" t="s">
        <v>20</v>
      </c>
    </row>
    <row r="9" spans="1:24" ht="27" customHeight="1" x14ac:dyDescent="0.2">
      <c r="A9" s="79" t="s">
        <v>21</v>
      </c>
      <c r="B9" s="80">
        <f>+B10+B16+B26+B36+B44+B52+B62+B67+B70</f>
        <v>1202938070</v>
      </c>
      <c r="C9" s="80">
        <f>+C10+C16+C26+C36+C44+C52+C62+C67+C70</f>
        <v>283145601.50000006</v>
      </c>
      <c r="D9" s="80">
        <f>+D10+D16+D26+D36+D44+D52+D62+D67+D70</f>
        <v>41619097.43</v>
      </c>
      <c r="E9" s="80">
        <f>+E10+E16+E26+E36+E44+E52+E62+E67+E70</f>
        <v>65818005.850000001</v>
      </c>
      <c r="F9" s="80">
        <f t="shared" ref="F9:O9" si="0">+F10+F16+F26+F36+F44+F52+F62+F67+F70</f>
        <v>0</v>
      </c>
      <c r="G9" s="80">
        <f t="shared" si="0"/>
        <v>0</v>
      </c>
      <c r="H9" s="80">
        <f t="shared" si="0"/>
        <v>0</v>
      </c>
      <c r="I9" s="80">
        <f t="shared" si="0"/>
        <v>0</v>
      </c>
      <c r="J9" s="80">
        <f t="shared" si="0"/>
        <v>0</v>
      </c>
      <c r="K9" s="80">
        <f t="shared" si="0"/>
        <v>0</v>
      </c>
      <c r="L9" s="80">
        <f t="shared" si="0"/>
        <v>0</v>
      </c>
      <c r="M9" s="80">
        <f t="shared" si="0"/>
        <v>0</v>
      </c>
      <c r="N9" s="80">
        <f t="shared" si="0"/>
        <v>0</v>
      </c>
      <c r="O9" s="80">
        <f t="shared" si="0"/>
        <v>119614467.7</v>
      </c>
      <c r="P9" s="80">
        <f>+P10+P16+P26+P36+P44+P52+P62+P67+P70</f>
        <v>100788107.15000001</v>
      </c>
      <c r="Q9" s="80">
        <f>+Q10+Q16+Q26+Q36+Q44+Q52+Q62+Q67+Q70</f>
        <v>165706340.30000001</v>
      </c>
      <c r="R9" s="80">
        <f>+R10+R16+R26+R52+R62</f>
        <v>57920372.439999998</v>
      </c>
      <c r="S9" s="80">
        <f>+S10+S16+S26+S52+S62</f>
        <v>189489374.64999998</v>
      </c>
      <c r="T9" s="80">
        <f>+T10+T16+T26+T52+T62</f>
        <v>53326013.819999993</v>
      </c>
      <c r="U9" s="80">
        <f>+U10+U16+U26+U52+U62</f>
        <v>249703551.85000002</v>
      </c>
      <c r="V9" s="80">
        <f>+V10+V16+V26+V52+V62</f>
        <v>83795243.899999991</v>
      </c>
      <c r="W9" s="80">
        <f>+D9+E9+F9+G9+H9+I9+J9+K9+L9+M9+N9+O9+P9+Q9+S9+R9+T9+U9+V9</f>
        <v>1127780575.0899999</v>
      </c>
    </row>
    <row r="10" spans="1:24" ht="27" customHeight="1" x14ac:dyDescent="0.2">
      <c r="A10" s="79" t="s">
        <v>22</v>
      </c>
      <c r="B10" s="81">
        <f>SUM(B11:B15)</f>
        <v>506673314</v>
      </c>
      <c r="C10" s="81">
        <f>SUM(C11:C15)</f>
        <v>94043494.549999997</v>
      </c>
      <c r="D10" s="81">
        <f>SUM(D11:D15)</f>
        <v>34200083.119999997</v>
      </c>
      <c r="E10" s="81">
        <f>SUM(E11:E15)</f>
        <v>33288114.790000003</v>
      </c>
      <c r="F10" s="81">
        <f t="shared" ref="F10:O10" si="1">SUM(F11:F15)</f>
        <v>0</v>
      </c>
      <c r="G10" s="81">
        <f t="shared" si="1"/>
        <v>0</v>
      </c>
      <c r="H10" s="81">
        <f t="shared" si="1"/>
        <v>0</v>
      </c>
      <c r="I10" s="81">
        <f t="shared" si="1"/>
        <v>0</v>
      </c>
      <c r="J10" s="81">
        <f t="shared" si="1"/>
        <v>0</v>
      </c>
      <c r="K10" s="81">
        <f t="shared" si="1"/>
        <v>0</v>
      </c>
      <c r="L10" s="81">
        <f t="shared" si="1"/>
        <v>0</v>
      </c>
      <c r="M10" s="81">
        <f t="shared" si="1"/>
        <v>0</v>
      </c>
      <c r="N10" s="81">
        <f t="shared" si="1"/>
        <v>0</v>
      </c>
      <c r="O10" s="81">
        <f t="shared" si="1"/>
        <v>37497462.149999999</v>
      </c>
      <c r="P10" s="81">
        <f>SUM(P11:P15)</f>
        <v>44097563.449999996</v>
      </c>
      <c r="Q10" s="81">
        <f t="shared" ref="Q10:W10" si="2">SUM(Q11:Q15)</f>
        <v>63175010.74000001</v>
      </c>
      <c r="R10" s="81">
        <f t="shared" si="2"/>
        <v>40202062.57</v>
      </c>
      <c r="S10" s="81">
        <f t="shared" si="2"/>
        <v>46346314.82</v>
      </c>
      <c r="T10" s="81">
        <f t="shared" si="2"/>
        <v>41318283.869999997</v>
      </c>
      <c r="U10" s="81">
        <f t="shared" si="2"/>
        <v>42049855.719999999</v>
      </c>
      <c r="V10" s="81">
        <f t="shared" si="2"/>
        <v>45718409.340000004</v>
      </c>
      <c r="W10" s="81">
        <f t="shared" si="2"/>
        <v>427893160.56999999</v>
      </c>
    </row>
    <row r="11" spans="1:24" ht="27" customHeight="1" x14ac:dyDescent="0.2">
      <c r="A11" s="82" t="s">
        <v>23</v>
      </c>
      <c r="B11" s="83">
        <v>378779046</v>
      </c>
      <c r="C11" s="83">
        <v>54327361.009999998</v>
      </c>
      <c r="D11" s="83">
        <v>28476385.609999999</v>
      </c>
      <c r="E11" s="83">
        <v>27613217.850000001</v>
      </c>
      <c r="F11" s="83"/>
      <c r="G11" s="83"/>
      <c r="H11" s="83"/>
      <c r="I11" s="83"/>
      <c r="J11" s="83"/>
      <c r="K11" s="83"/>
      <c r="L11" s="83"/>
      <c r="M11" s="83"/>
      <c r="N11" s="84"/>
      <c r="O11" s="84">
        <v>31508505.510000002</v>
      </c>
      <c r="P11" s="84">
        <v>31171252.18</v>
      </c>
      <c r="Q11" s="84">
        <v>30731949.940000001</v>
      </c>
      <c r="R11" s="84">
        <v>32242873.800000001</v>
      </c>
      <c r="S11" s="84">
        <v>31336551.199999999</v>
      </c>
      <c r="T11" s="84">
        <v>33986319.619999997</v>
      </c>
      <c r="U11" s="84">
        <v>34203062.850000001</v>
      </c>
      <c r="V11" s="84">
        <v>34744252.380000003</v>
      </c>
      <c r="W11" s="85">
        <f>+D11+E11+F11+G11+H11+I11+J11+K11+L11+M11+N11+O11+P11+Q11+S11+R11+T11+U11+V11</f>
        <v>316014370.94</v>
      </c>
    </row>
    <row r="12" spans="1:24" ht="27" customHeight="1" x14ac:dyDescent="0.2">
      <c r="A12" s="82" t="s">
        <v>24</v>
      </c>
      <c r="B12" s="83">
        <v>75415154</v>
      </c>
      <c r="C12" s="83">
        <v>34007891.039999999</v>
      </c>
      <c r="D12" s="83">
        <v>1490000</v>
      </c>
      <c r="E12" s="83">
        <v>1490000</v>
      </c>
      <c r="F12" s="83"/>
      <c r="G12" s="83"/>
      <c r="H12" s="83"/>
      <c r="I12" s="83"/>
      <c r="J12" s="83"/>
      <c r="K12" s="83"/>
      <c r="L12" s="83"/>
      <c r="M12" s="83"/>
      <c r="N12" s="84"/>
      <c r="O12" s="84">
        <v>1490000</v>
      </c>
      <c r="P12" s="84">
        <v>8416102.7200000007</v>
      </c>
      <c r="Q12" s="84">
        <v>27808126.600000001</v>
      </c>
      <c r="R12" s="84">
        <v>3254425.15</v>
      </c>
      <c r="S12" s="84">
        <v>10253554.189999999</v>
      </c>
      <c r="T12" s="84">
        <v>2193859.71</v>
      </c>
      <c r="U12" s="84">
        <v>2862667.68</v>
      </c>
      <c r="V12" s="84">
        <v>5762932.7800000003</v>
      </c>
      <c r="W12" s="85">
        <f>+D12+E12+F12+G12+H12+I12+J12+K12+L12+M12+N12+O12+P12+Q12+S12+R12+T12+U12+V12</f>
        <v>65021668.829999998</v>
      </c>
    </row>
    <row r="13" spans="1:24" ht="27" customHeight="1" x14ac:dyDescent="0.2">
      <c r="A13" s="82" t="s">
        <v>25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84"/>
      <c r="P13" s="84"/>
      <c r="Q13" s="84"/>
      <c r="R13" s="81"/>
      <c r="S13" s="81"/>
      <c r="T13" s="81"/>
      <c r="U13" s="81"/>
      <c r="V13" s="81"/>
      <c r="W13" s="85">
        <f>+D13+E13+F13+G13+H13+I13+J13+K13+L13+M13+N13+O13+P13+Q13+S13+R13+T13+U13+V13</f>
        <v>0</v>
      </c>
    </row>
    <row r="14" spans="1:24" ht="27" customHeight="1" x14ac:dyDescent="0.2">
      <c r="A14" s="82" t="s">
        <v>26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5">
        <f>+D14+E14+F14+G14+H14+I14+J14+K14+L14+M14+N14+O14+P14+Q14+S14+R14+T14+U14+V14</f>
        <v>0</v>
      </c>
    </row>
    <row r="15" spans="1:24" ht="27" customHeight="1" x14ac:dyDescent="0.2">
      <c r="A15" s="82" t="s">
        <v>27</v>
      </c>
      <c r="B15" s="83">
        <v>52479114</v>
      </c>
      <c r="C15" s="83">
        <v>5708242.5</v>
      </c>
      <c r="D15" s="83">
        <v>4233697.51</v>
      </c>
      <c r="E15" s="83">
        <v>4184896.94</v>
      </c>
      <c r="F15" s="83"/>
      <c r="G15" s="83"/>
      <c r="H15" s="83"/>
      <c r="I15" s="83"/>
      <c r="J15" s="83"/>
      <c r="K15" s="83"/>
      <c r="L15" s="83"/>
      <c r="M15" s="83"/>
      <c r="N15" s="84"/>
      <c r="O15" s="84">
        <v>4498956.6399999997</v>
      </c>
      <c r="P15" s="84">
        <v>4510208.55</v>
      </c>
      <c r="Q15" s="84">
        <v>4634934.2</v>
      </c>
      <c r="R15" s="84">
        <v>4704763.62</v>
      </c>
      <c r="S15" s="84">
        <v>4756209.43</v>
      </c>
      <c r="T15" s="84">
        <v>5138104.54</v>
      </c>
      <c r="U15" s="84">
        <v>4984125.1900000004</v>
      </c>
      <c r="V15" s="84">
        <v>5211224.18</v>
      </c>
      <c r="W15" s="85">
        <f>+D15+E15+F15+G15+H15+I15+J15+K15+L15+M15+N15+O15+P15+Q15+S15+R15+T15+U15+V15</f>
        <v>46857120.799999997</v>
      </c>
    </row>
    <row r="16" spans="1:24" ht="27" customHeight="1" x14ac:dyDescent="0.2">
      <c r="A16" s="79" t="s">
        <v>28</v>
      </c>
      <c r="B16" s="81">
        <f>SUM(B17:B25)</f>
        <v>554445095</v>
      </c>
      <c r="C16" s="81">
        <f>SUM(C17:C25)</f>
        <v>-345588753.99999994</v>
      </c>
      <c r="D16" s="81">
        <f>SUM(D17:D25)</f>
        <v>7419014.3099999996</v>
      </c>
      <c r="E16" s="81">
        <f>SUM(E17:E25)</f>
        <v>6779891.0600000005</v>
      </c>
      <c r="F16" s="81">
        <f t="shared" ref="F16:O16" si="3">SUM(F17:F25)</f>
        <v>0</v>
      </c>
      <c r="G16" s="81">
        <f t="shared" si="3"/>
        <v>0</v>
      </c>
      <c r="H16" s="81">
        <f t="shared" si="3"/>
        <v>0</v>
      </c>
      <c r="I16" s="81">
        <f t="shared" si="3"/>
        <v>0</v>
      </c>
      <c r="J16" s="81">
        <f t="shared" si="3"/>
        <v>0</v>
      </c>
      <c r="K16" s="81">
        <f t="shared" si="3"/>
        <v>0</v>
      </c>
      <c r="L16" s="81">
        <f t="shared" si="3"/>
        <v>0</v>
      </c>
      <c r="M16" s="81">
        <f t="shared" si="3"/>
        <v>0</v>
      </c>
      <c r="N16" s="81">
        <f t="shared" si="3"/>
        <v>0</v>
      </c>
      <c r="O16" s="81">
        <f t="shared" si="3"/>
        <v>18424885.240000002</v>
      </c>
      <c r="P16" s="81">
        <f t="shared" ref="P16:V16" si="4">SUM(P17:P25)</f>
        <v>15989903.82</v>
      </c>
      <c r="Q16" s="81">
        <f t="shared" si="4"/>
        <v>9400483.4499999993</v>
      </c>
      <c r="R16" s="81">
        <f t="shared" si="4"/>
        <v>10380682.470000001</v>
      </c>
      <c r="S16" s="81">
        <f t="shared" si="4"/>
        <v>10333334.469999999</v>
      </c>
      <c r="T16" s="81">
        <f t="shared" si="4"/>
        <v>9852622.0499999989</v>
      </c>
      <c r="U16" s="81">
        <f t="shared" si="4"/>
        <v>15070350.689999999</v>
      </c>
      <c r="V16" s="81">
        <f t="shared" si="4"/>
        <v>22231214.110000003</v>
      </c>
      <c r="W16" s="86">
        <f>+W17+W18+W19+W20+W21+W22+W23+W24+W25</f>
        <v>125882381.67</v>
      </c>
    </row>
    <row r="17" spans="1:23" ht="27" customHeight="1" x14ac:dyDescent="0.2">
      <c r="A17" s="82" t="s">
        <v>29</v>
      </c>
      <c r="B17" s="83">
        <v>35310000</v>
      </c>
      <c r="C17" s="83">
        <v>-1246551</v>
      </c>
      <c r="D17" s="83">
        <v>453071.82</v>
      </c>
      <c r="E17" s="83">
        <v>2126757.5299999998</v>
      </c>
      <c r="F17" s="83"/>
      <c r="G17" s="83"/>
      <c r="H17" s="83"/>
      <c r="I17" s="83"/>
      <c r="J17" s="83"/>
      <c r="K17" s="83"/>
      <c r="L17" s="83"/>
      <c r="M17" s="83"/>
      <c r="N17" s="84"/>
      <c r="O17" s="84">
        <v>3822366.53</v>
      </c>
      <c r="P17" s="84">
        <v>3013876.8</v>
      </c>
      <c r="Q17" s="84">
        <v>3616491.86</v>
      </c>
      <c r="R17" s="84">
        <v>3920049.77</v>
      </c>
      <c r="S17" s="84">
        <v>3586829.51</v>
      </c>
      <c r="T17" s="84">
        <v>3844422.05</v>
      </c>
      <c r="U17" s="84">
        <v>2838783.36</v>
      </c>
      <c r="V17" s="84">
        <v>2063542.68</v>
      </c>
      <c r="W17" s="85">
        <f t="shared" ref="W17:W25" si="5">+D17+E17+F17+G17+H17+I17+J17+K17+L17+M17+N17+O17+P17+Q17+S17+R17+T17+U17+V17</f>
        <v>29286191.91</v>
      </c>
    </row>
    <row r="18" spans="1:23" ht="27" customHeight="1" x14ac:dyDescent="0.2">
      <c r="A18" s="82" t="s">
        <v>30</v>
      </c>
      <c r="B18" s="83">
        <v>327623613</v>
      </c>
      <c r="C18" s="83">
        <v>-324486820.01999998</v>
      </c>
      <c r="D18" s="83">
        <v>0</v>
      </c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84"/>
      <c r="P18" s="84">
        <v>154759.35999999999</v>
      </c>
      <c r="Q18" s="84"/>
      <c r="R18" s="84"/>
      <c r="S18" s="84"/>
      <c r="T18" s="84">
        <v>372866.72</v>
      </c>
      <c r="U18" s="84">
        <v>375869.7</v>
      </c>
      <c r="V18" s="84">
        <v>238335.44</v>
      </c>
      <c r="W18" s="85">
        <f t="shared" si="5"/>
        <v>1141831.22</v>
      </c>
    </row>
    <row r="19" spans="1:23" ht="27" customHeight="1" x14ac:dyDescent="0.2">
      <c r="A19" s="82" t="s">
        <v>31</v>
      </c>
      <c r="B19" s="83">
        <v>7900000</v>
      </c>
      <c r="C19" s="83">
        <v>-800000</v>
      </c>
      <c r="D19" s="83">
        <v>168250</v>
      </c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84">
        <v>80500</v>
      </c>
      <c r="P19" s="84"/>
      <c r="Q19" s="84">
        <v>577070</v>
      </c>
      <c r="R19" s="84">
        <v>62950</v>
      </c>
      <c r="S19" s="84">
        <v>865520</v>
      </c>
      <c r="T19" s="84"/>
      <c r="U19" s="84">
        <v>102347.5</v>
      </c>
      <c r="V19" s="84">
        <v>1232160</v>
      </c>
      <c r="W19" s="85">
        <f t="shared" si="5"/>
        <v>3088797.5</v>
      </c>
    </row>
    <row r="20" spans="1:23" ht="27" customHeight="1" x14ac:dyDescent="0.2">
      <c r="A20" s="82" t="s">
        <v>32</v>
      </c>
      <c r="B20" s="83">
        <v>1100000</v>
      </c>
      <c r="C20" s="83">
        <v>0</v>
      </c>
      <c r="D20" s="83">
        <v>0</v>
      </c>
      <c r="E20" s="83"/>
      <c r="F20" s="83"/>
      <c r="G20" s="83"/>
      <c r="H20" s="83"/>
      <c r="I20" s="83"/>
      <c r="J20" s="83"/>
      <c r="K20" s="83"/>
      <c r="L20" s="83"/>
      <c r="M20" s="83"/>
      <c r="N20" s="84"/>
      <c r="O20" s="84"/>
      <c r="P20" s="84"/>
      <c r="Q20" s="84">
        <v>101140</v>
      </c>
      <c r="R20" s="84">
        <v>0</v>
      </c>
      <c r="S20" s="84">
        <v>98220</v>
      </c>
      <c r="T20" s="84"/>
      <c r="U20" s="84"/>
      <c r="V20" s="84">
        <v>4300</v>
      </c>
      <c r="W20" s="85">
        <f t="shared" si="5"/>
        <v>203660</v>
      </c>
    </row>
    <row r="21" spans="1:23" ht="27" customHeight="1" x14ac:dyDescent="0.2">
      <c r="A21" s="82" t="s">
        <v>33</v>
      </c>
      <c r="B21" s="83">
        <v>12837188</v>
      </c>
      <c r="C21" s="83">
        <v>7068968.5499999998</v>
      </c>
      <c r="D21" s="83">
        <v>152024.56</v>
      </c>
      <c r="E21" s="83">
        <v>80000</v>
      </c>
      <c r="F21" s="83"/>
      <c r="G21" s="83"/>
      <c r="H21" s="83"/>
      <c r="I21" s="83"/>
      <c r="J21" s="83"/>
      <c r="K21" s="83"/>
      <c r="L21" s="83"/>
      <c r="M21" s="83"/>
      <c r="N21" s="84"/>
      <c r="O21" s="84">
        <v>80000</v>
      </c>
      <c r="P21" s="84">
        <v>2453417.64</v>
      </c>
      <c r="Q21" s="84">
        <v>448448.05</v>
      </c>
      <c r="R21" s="84">
        <v>167975.44</v>
      </c>
      <c r="S21" s="84">
        <v>158454.01999999999</v>
      </c>
      <c r="T21" s="84">
        <v>1590248.01</v>
      </c>
      <c r="U21" s="84">
        <v>317627.01</v>
      </c>
      <c r="V21" s="84">
        <v>12467768.890000001</v>
      </c>
      <c r="W21" s="85">
        <f t="shared" si="5"/>
        <v>17915963.620000001</v>
      </c>
    </row>
    <row r="22" spans="1:23" ht="27" customHeight="1" x14ac:dyDescent="0.2">
      <c r="A22" s="82" t="s">
        <v>34</v>
      </c>
      <c r="B22" s="83">
        <v>13500000</v>
      </c>
      <c r="C22" s="83">
        <v>4633825.37</v>
      </c>
      <c r="D22" s="83">
        <v>915300.33</v>
      </c>
      <c r="E22" s="83">
        <v>1554696.62</v>
      </c>
      <c r="F22" s="83"/>
      <c r="G22" s="83"/>
      <c r="H22" s="83"/>
      <c r="I22" s="83"/>
      <c r="J22" s="83"/>
      <c r="K22" s="83"/>
      <c r="L22" s="83"/>
      <c r="M22" s="83"/>
      <c r="N22" s="84"/>
      <c r="O22" s="84">
        <v>1730005.24</v>
      </c>
      <c r="P22" s="84">
        <v>904216.3</v>
      </c>
      <c r="Q22" s="84">
        <v>1557521.69</v>
      </c>
      <c r="R22" s="84">
        <v>1457341.82</v>
      </c>
      <c r="S22" s="84">
        <v>738859.77</v>
      </c>
      <c r="T22" s="84">
        <v>2038407.07</v>
      </c>
      <c r="U22" s="84">
        <v>4286923.87</v>
      </c>
      <c r="V22" s="84">
        <v>1101794.6200000001</v>
      </c>
      <c r="W22" s="85">
        <f t="shared" si="5"/>
        <v>16285067.330000002</v>
      </c>
    </row>
    <row r="23" spans="1:23" ht="45.75" customHeight="1" x14ac:dyDescent="0.2">
      <c r="A23" s="87" t="s">
        <v>35</v>
      </c>
      <c r="B23" s="83">
        <v>24201990</v>
      </c>
      <c r="C23" s="83">
        <v>29145166.66</v>
      </c>
      <c r="D23" s="83">
        <v>5340000</v>
      </c>
      <c r="E23" s="83">
        <v>28340.11</v>
      </c>
      <c r="F23" s="83"/>
      <c r="G23" s="83"/>
      <c r="H23" s="83"/>
      <c r="I23" s="83"/>
      <c r="J23" s="83"/>
      <c r="K23" s="83"/>
      <c r="L23" s="83"/>
      <c r="M23" s="83"/>
      <c r="N23" s="84"/>
      <c r="O23" s="84"/>
      <c r="P23" s="84">
        <v>192618.61</v>
      </c>
      <c r="Q23" s="84">
        <v>192762.85</v>
      </c>
      <c r="R23" s="84">
        <v>917679.16</v>
      </c>
      <c r="S23" s="84">
        <v>1177822.19</v>
      </c>
      <c r="T23" s="84">
        <v>199794.8</v>
      </c>
      <c r="U23" s="84">
        <v>1662823.65</v>
      </c>
      <c r="V23" s="84">
        <v>1157635.6000000001</v>
      </c>
      <c r="W23" s="85">
        <f t="shared" si="5"/>
        <v>10869476.969999999</v>
      </c>
    </row>
    <row r="24" spans="1:23" ht="43.5" customHeight="1" x14ac:dyDescent="0.2">
      <c r="A24" s="87" t="s">
        <v>36</v>
      </c>
      <c r="B24" s="83">
        <v>89772304</v>
      </c>
      <c r="C24" s="83">
        <v>-59486298.560000002</v>
      </c>
      <c r="D24" s="83">
        <v>0</v>
      </c>
      <c r="E24" s="83">
        <v>1276354.48</v>
      </c>
      <c r="F24" s="83"/>
      <c r="G24" s="83"/>
      <c r="H24" s="83"/>
      <c r="I24" s="83"/>
      <c r="J24" s="83"/>
      <c r="K24" s="83"/>
      <c r="L24" s="83"/>
      <c r="M24" s="83"/>
      <c r="N24" s="84"/>
      <c r="O24" s="84">
        <v>9356315.3900000006</v>
      </c>
      <c r="P24" s="84">
        <v>6513798.79</v>
      </c>
      <c r="Q24" s="84">
        <v>25489</v>
      </c>
      <c r="R24" s="84">
        <v>250640</v>
      </c>
      <c r="S24" s="84">
        <v>395663.98</v>
      </c>
      <c r="T24" s="84">
        <v>507314</v>
      </c>
      <c r="U24" s="84">
        <v>744145.6</v>
      </c>
      <c r="V24" s="84">
        <v>2540676.88</v>
      </c>
      <c r="W24" s="85">
        <f t="shared" si="5"/>
        <v>21610398.120000001</v>
      </c>
    </row>
    <row r="25" spans="1:23" ht="27" customHeight="1" x14ac:dyDescent="0.2">
      <c r="A25" s="82" t="s">
        <v>37</v>
      </c>
      <c r="B25" s="83">
        <v>42200000</v>
      </c>
      <c r="C25" s="83">
        <v>-417045</v>
      </c>
      <c r="D25" s="83">
        <v>390367.6</v>
      </c>
      <c r="E25" s="83">
        <v>1713742.32</v>
      </c>
      <c r="F25" s="83"/>
      <c r="G25" s="83"/>
      <c r="H25" s="83"/>
      <c r="I25" s="83"/>
      <c r="J25" s="83"/>
      <c r="K25" s="83"/>
      <c r="L25" s="83"/>
      <c r="M25" s="83"/>
      <c r="N25" s="84"/>
      <c r="O25" s="84">
        <v>3355698.08</v>
      </c>
      <c r="P25" s="84">
        <v>2757216.32</v>
      </c>
      <c r="Q25" s="84">
        <v>2881560</v>
      </c>
      <c r="R25" s="84">
        <v>3604046.28</v>
      </c>
      <c r="S25" s="84">
        <v>3311965</v>
      </c>
      <c r="T25" s="84">
        <v>1299569.3999999999</v>
      </c>
      <c r="U25" s="84">
        <v>4741830</v>
      </c>
      <c r="V25" s="84">
        <v>1425000</v>
      </c>
      <c r="W25" s="85">
        <f t="shared" si="5"/>
        <v>25480995</v>
      </c>
    </row>
    <row r="26" spans="1:23" ht="27" customHeight="1" x14ac:dyDescent="0.2">
      <c r="A26" s="79" t="s">
        <v>38</v>
      </c>
      <c r="B26" s="81">
        <f>SUM(B27:B35)</f>
        <v>79710000</v>
      </c>
      <c r="C26" s="81">
        <f>SUM(C27:C35)</f>
        <v>518722232.94999999</v>
      </c>
      <c r="D26" s="81">
        <f>SUM(D27:D35)</f>
        <v>0</v>
      </c>
      <c r="E26" s="81">
        <f>SUM(E27:E35)</f>
        <v>25750000</v>
      </c>
      <c r="F26" s="81">
        <f t="shared" ref="F26:O26" si="6">SUM(F27:F35)</f>
        <v>0</v>
      </c>
      <c r="G26" s="81">
        <f t="shared" si="6"/>
        <v>0</v>
      </c>
      <c r="H26" s="81">
        <f t="shared" si="6"/>
        <v>0</v>
      </c>
      <c r="I26" s="81">
        <f t="shared" si="6"/>
        <v>0</v>
      </c>
      <c r="J26" s="81">
        <f t="shared" si="6"/>
        <v>0</v>
      </c>
      <c r="K26" s="81">
        <f t="shared" si="6"/>
        <v>0</v>
      </c>
      <c r="L26" s="81">
        <f t="shared" si="6"/>
        <v>0</v>
      </c>
      <c r="M26" s="81">
        <f t="shared" si="6"/>
        <v>0</v>
      </c>
      <c r="N26" s="81">
        <f t="shared" si="6"/>
        <v>0</v>
      </c>
      <c r="O26" s="81">
        <f t="shared" si="6"/>
        <v>59950427.600000001</v>
      </c>
      <c r="P26" s="81">
        <f t="shared" ref="P26:V26" si="7">SUM(P27:P35)</f>
        <v>31824974.880000003</v>
      </c>
      <c r="Q26" s="81">
        <f t="shared" si="7"/>
        <v>91907398.599999994</v>
      </c>
      <c r="R26" s="81">
        <f t="shared" si="7"/>
        <v>2082784.5299999998</v>
      </c>
      <c r="S26" s="81">
        <f t="shared" si="7"/>
        <v>130788968.56999999</v>
      </c>
      <c r="T26" s="81">
        <f t="shared" si="7"/>
        <v>2155107.9</v>
      </c>
      <c r="U26" s="81">
        <f t="shared" si="7"/>
        <v>191387740.42000002</v>
      </c>
      <c r="V26" s="81">
        <f t="shared" si="7"/>
        <v>7677781.8499999996</v>
      </c>
      <c r="W26" s="86">
        <f>+W27+W28+W29+W30+W31+W33+W32+W34+W35+W36+W37</f>
        <v>543525184.35000002</v>
      </c>
    </row>
    <row r="27" spans="1:23" ht="27" customHeight="1" x14ac:dyDescent="0.2">
      <c r="A27" s="82" t="s">
        <v>39</v>
      </c>
      <c r="B27" s="83">
        <v>3600000</v>
      </c>
      <c r="C27" s="83">
        <v>1200000</v>
      </c>
      <c r="D27" s="83">
        <v>0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4">
        <v>56050</v>
      </c>
      <c r="P27" s="84">
        <v>33839.300000000003</v>
      </c>
      <c r="Q27" s="84">
        <v>456696.81</v>
      </c>
      <c r="R27" s="84">
        <v>297581.68</v>
      </c>
      <c r="S27" s="84">
        <v>1245922.33</v>
      </c>
      <c r="T27" s="84">
        <v>53631</v>
      </c>
      <c r="U27" s="84">
        <v>92460</v>
      </c>
      <c r="V27" s="84">
        <v>796112.49</v>
      </c>
      <c r="W27" s="85">
        <f t="shared" ref="W27:W35" si="8">+D27+E27+F27+G27+H27+I27+J27+K27+L27+M27+N27+O27+P27+Q27+S27+R27+T27+U27+V27</f>
        <v>3032293.6100000003</v>
      </c>
    </row>
    <row r="28" spans="1:23" ht="27" customHeight="1" x14ac:dyDescent="0.2">
      <c r="A28" s="82" t="s">
        <v>40</v>
      </c>
      <c r="B28" s="83">
        <v>10600000</v>
      </c>
      <c r="C28" s="83">
        <v>-9270245</v>
      </c>
      <c r="D28" s="83">
        <v>0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4"/>
      <c r="Q28" s="84">
        <v>1100</v>
      </c>
      <c r="R28" s="84"/>
      <c r="S28" s="84"/>
      <c r="T28" s="84">
        <v>19824</v>
      </c>
      <c r="U28" s="84">
        <v>0</v>
      </c>
      <c r="V28" s="84">
        <v>0</v>
      </c>
      <c r="W28" s="85">
        <f t="shared" si="8"/>
        <v>20924</v>
      </c>
    </row>
    <row r="29" spans="1:23" ht="27" customHeight="1" x14ac:dyDescent="0.2">
      <c r="A29" s="82" t="s">
        <v>41</v>
      </c>
      <c r="B29" s="83">
        <v>8450000</v>
      </c>
      <c r="C29" s="83">
        <v>511282991.56999999</v>
      </c>
      <c r="D29" s="83">
        <v>0</v>
      </c>
      <c r="E29" s="83">
        <v>25750000</v>
      </c>
      <c r="F29" s="83"/>
      <c r="G29" s="83"/>
      <c r="H29" s="83"/>
      <c r="I29" s="83"/>
      <c r="J29" s="83"/>
      <c r="K29" s="88"/>
      <c r="L29" s="83"/>
      <c r="M29" s="83"/>
      <c r="N29" s="83"/>
      <c r="O29" s="84">
        <v>59558880</v>
      </c>
      <c r="P29" s="84">
        <v>27841120</v>
      </c>
      <c r="Q29" s="84">
        <v>82404714.859999999</v>
      </c>
      <c r="R29" s="84">
        <v>103545</v>
      </c>
      <c r="S29" s="84">
        <v>124648364.31</v>
      </c>
      <c r="T29" s="84">
        <v>113162</v>
      </c>
      <c r="U29" s="84">
        <v>190249370.40000001</v>
      </c>
      <c r="V29" s="84">
        <v>1643482.4</v>
      </c>
      <c r="W29" s="85">
        <f t="shared" si="8"/>
        <v>512312638.97000003</v>
      </c>
    </row>
    <row r="30" spans="1:23" ht="27" customHeight="1" x14ac:dyDescent="0.2">
      <c r="A30" s="82" t="s">
        <v>42</v>
      </c>
      <c r="B30" s="83">
        <v>2000000</v>
      </c>
      <c r="C30" s="83">
        <v>-2000000</v>
      </c>
      <c r="D30" s="83">
        <v>0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84"/>
      <c r="Q30" s="84"/>
      <c r="R30" s="84"/>
      <c r="S30" s="84"/>
      <c r="T30" s="84"/>
      <c r="U30" s="84"/>
      <c r="V30" s="84"/>
      <c r="W30" s="85">
        <f t="shared" si="8"/>
        <v>0</v>
      </c>
    </row>
    <row r="31" spans="1:23" ht="27" customHeight="1" x14ac:dyDescent="0.2">
      <c r="A31" s="82" t="s">
        <v>43</v>
      </c>
      <c r="B31" s="83">
        <v>2815000</v>
      </c>
      <c r="C31" s="83">
        <v>-1933233.05</v>
      </c>
      <c r="D31" s="83">
        <v>0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4"/>
      <c r="P31" s="84"/>
      <c r="Q31" s="84">
        <v>1153.33</v>
      </c>
      <c r="R31" s="84"/>
      <c r="S31" s="84">
        <v>12603.98</v>
      </c>
      <c r="T31" s="84"/>
      <c r="U31" s="84"/>
      <c r="V31" s="84">
        <v>8789.7000000000007</v>
      </c>
      <c r="W31" s="85">
        <f t="shared" si="8"/>
        <v>22547.010000000002</v>
      </c>
    </row>
    <row r="32" spans="1:23" ht="42" customHeight="1" x14ac:dyDescent="0.2">
      <c r="A32" s="82" t="s">
        <v>44</v>
      </c>
      <c r="B32" s="83">
        <v>620000</v>
      </c>
      <c r="C32" s="83">
        <v>305462.11</v>
      </c>
      <c r="D32" s="83">
        <v>0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  <c r="P32" s="84"/>
      <c r="Q32" s="84">
        <v>13519.64</v>
      </c>
      <c r="R32" s="84">
        <v>12162.47</v>
      </c>
      <c r="S32" s="84">
        <v>525225.91</v>
      </c>
      <c r="T32" s="84">
        <v>292227</v>
      </c>
      <c r="U32" s="84">
        <v>0</v>
      </c>
      <c r="V32" s="84">
        <v>11297.87</v>
      </c>
      <c r="W32" s="85">
        <f t="shared" si="8"/>
        <v>854432.89</v>
      </c>
    </row>
    <row r="33" spans="1:23" ht="39" customHeight="1" x14ac:dyDescent="0.2">
      <c r="A33" s="87" t="s">
        <v>45</v>
      </c>
      <c r="B33" s="83">
        <v>16575000</v>
      </c>
      <c r="C33" s="83">
        <v>-1370000</v>
      </c>
      <c r="D33" s="83">
        <v>0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>
        <v>9440</v>
      </c>
      <c r="P33" s="84">
        <v>1840000</v>
      </c>
      <c r="Q33" s="84">
        <v>972518.99</v>
      </c>
      <c r="R33" s="84">
        <v>960279.98</v>
      </c>
      <c r="S33" s="84">
        <v>1103300.3799999999</v>
      </c>
      <c r="T33" s="84">
        <v>173347.5</v>
      </c>
      <c r="U33" s="84">
        <v>47820</v>
      </c>
      <c r="V33" s="84">
        <v>2766180.5</v>
      </c>
      <c r="W33" s="85">
        <f t="shared" si="8"/>
        <v>7872887.3499999996</v>
      </c>
    </row>
    <row r="34" spans="1:23" ht="39.75" customHeight="1" x14ac:dyDescent="0.2">
      <c r="A34" s="87" t="s">
        <v>46</v>
      </c>
      <c r="B34" s="83"/>
      <c r="C34" s="83"/>
      <c r="D34" s="83">
        <v>0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84"/>
      <c r="Q34" s="84"/>
      <c r="R34" s="84"/>
      <c r="S34" s="84"/>
      <c r="T34" s="84"/>
      <c r="U34" s="84"/>
      <c r="V34" s="84"/>
      <c r="W34" s="85">
        <f t="shared" si="8"/>
        <v>0</v>
      </c>
    </row>
    <row r="35" spans="1:23" ht="27" customHeight="1" x14ac:dyDescent="0.2">
      <c r="A35" s="82" t="s">
        <v>47</v>
      </c>
      <c r="B35" s="83">
        <v>35050000</v>
      </c>
      <c r="C35" s="83">
        <v>20507257.32</v>
      </c>
      <c r="D35" s="83">
        <v>0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>
        <v>326057.59999999998</v>
      </c>
      <c r="P35" s="84">
        <v>2110015.58</v>
      </c>
      <c r="Q35" s="84">
        <v>8057694.9699999997</v>
      </c>
      <c r="R35" s="84">
        <v>709215.4</v>
      </c>
      <c r="S35" s="84">
        <v>3253551.66</v>
      </c>
      <c r="T35" s="84">
        <v>1502916.4</v>
      </c>
      <c r="U35" s="84">
        <v>998090.02</v>
      </c>
      <c r="V35" s="84">
        <v>2451918.89</v>
      </c>
      <c r="W35" s="85">
        <f t="shared" si="8"/>
        <v>19409460.520000003</v>
      </c>
    </row>
    <row r="36" spans="1:23" ht="27" customHeight="1" x14ac:dyDescent="0.2">
      <c r="A36" s="79" t="s">
        <v>48</v>
      </c>
      <c r="B36" s="81">
        <f>SUM(B37:B42)</f>
        <v>0</v>
      </c>
      <c r="C36" s="81"/>
      <c r="D36" s="81">
        <f>SUM(D37:D42)</f>
        <v>0</v>
      </c>
      <c r="E36" s="81"/>
      <c r="F36" s="81"/>
      <c r="G36" s="81"/>
      <c r="H36" s="81"/>
      <c r="I36" s="81"/>
      <c r="J36" s="81"/>
      <c r="K36" s="81"/>
      <c r="L36" s="81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5">
        <f t="shared" ref="W36:W43" si="9">+D36+E36+F36+G36+H36+I36+J36+K36+L36+M36+N36+O36+P36+Q36+S36+R36+T36</f>
        <v>0</v>
      </c>
    </row>
    <row r="37" spans="1:23" ht="27" customHeight="1" x14ac:dyDescent="0.2">
      <c r="A37" s="87" t="s">
        <v>49</v>
      </c>
      <c r="B37" s="83">
        <v>0</v>
      </c>
      <c r="C37" s="83"/>
      <c r="D37" s="83">
        <v>0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84"/>
      <c r="Q37" s="84"/>
      <c r="R37" s="84"/>
      <c r="S37" s="84"/>
      <c r="T37" s="84"/>
      <c r="U37" s="84"/>
      <c r="V37" s="84"/>
      <c r="W37" s="85">
        <f t="shared" si="9"/>
        <v>0</v>
      </c>
    </row>
    <row r="38" spans="1:23" ht="38.25" customHeight="1" x14ac:dyDescent="0.2">
      <c r="A38" s="87" t="s">
        <v>50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84"/>
      <c r="Q38" s="84"/>
      <c r="R38" s="84"/>
      <c r="S38" s="84"/>
      <c r="T38" s="84"/>
      <c r="U38" s="84"/>
      <c r="V38" s="84"/>
      <c r="W38" s="85">
        <f t="shared" si="9"/>
        <v>0</v>
      </c>
    </row>
    <row r="39" spans="1:23" ht="42" customHeight="1" x14ac:dyDescent="0.2">
      <c r="A39" s="87" t="s">
        <v>51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/>
      <c r="P39" s="84"/>
      <c r="Q39" s="84"/>
      <c r="R39" s="84"/>
      <c r="S39" s="84"/>
      <c r="T39" s="84"/>
      <c r="U39" s="84"/>
      <c r="V39" s="84"/>
      <c r="W39" s="85">
        <f t="shared" si="9"/>
        <v>0</v>
      </c>
    </row>
    <row r="40" spans="1:23" ht="42" customHeight="1" x14ac:dyDescent="0.2">
      <c r="A40" s="87" t="s">
        <v>52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84"/>
      <c r="Q40" s="84"/>
      <c r="R40" s="84"/>
      <c r="S40" s="84"/>
      <c r="T40" s="84"/>
      <c r="U40" s="84"/>
      <c r="V40" s="84"/>
      <c r="W40" s="85">
        <f t="shared" si="9"/>
        <v>0</v>
      </c>
    </row>
    <row r="41" spans="1:23" ht="39.75" customHeight="1" x14ac:dyDescent="0.2">
      <c r="A41" s="87" t="s">
        <v>53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  <c r="P41" s="84"/>
      <c r="Q41" s="84"/>
      <c r="R41" s="84"/>
      <c r="S41" s="84"/>
      <c r="T41" s="84"/>
      <c r="U41" s="84"/>
      <c r="V41" s="84"/>
      <c r="W41" s="85">
        <f t="shared" si="9"/>
        <v>0</v>
      </c>
    </row>
    <row r="42" spans="1:23" ht="27" customHeight="1" x14ac:dyDescent="0.2">
      <c r="A42" s="87" t="s">
        <v>54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  <c r="P42" s="84"/>
      <c r="Q42" s="84"/>
      <c r="R42" s="84"/>
      <c r="S42" s="84"/>
      <c r="T42" s="84"/>
      <c r="U42" s="84"/>
      <c r="V42" s="84"/>
      <c r="W42" s="85">
        <f t="shared" si="9"/>
        <v>0</v>
      </c>
    </row>
    <row r="43" spans="1:23" ht="27" customHeight="1" x14ac:dyDescent="0.2">
      <c r="A43" s="87" t="s">
        <v>55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4"/>
      <c r="P43" s="84"/>
      <c r="Q43" s="84"/>
      <c r="R43" s="84"/>
      <c r="S43" s="84"/>
      <c r="T43" s="84"/>
      <c r="U43" s="84"/>
      <c r="V43" s="84"/>
      <c r="W43" s="85">
        <f t="shared" si="9"/>
        <v>0</v>
      </c>
    </row>
    <row r="44" spans="1:23" ht="36.75" customHeight="1" x14ac:dyDescent="0.2">
      <c r="A44" s="87" t="s">
        <v>56</v>
      </c>
      <c r="B44" s="81">
        <f>SUM(B45:B51)</f>
        <v>0</v>
      </c>
      <c r="C44" s="81">
        <f>SUM(C45:C51)</f>
        <v>0</v>
      </c>
      <c r="D44" s="81">
        <f>SUM(D45:D51)</f>
        <v>0</v>
      </c>
      <c r="E44" s="81">
        <f t="shared" ref="E44:O44" si="10">SUM(E45:E51)</f>
        <v>0</v>
      </c>
      <c r="F44" s="81">
        <f t="shared" si="10"/>
        <v>0</v>
      </c>
      <c r="G44" s="81">
        <f t="shared" si="10"/>
        <v>0</v>
      </c>
      <c r="H44" s="81">
        <f t="shared" si="10"/>
        <v>0</v>
      </c>
      <c r="I44" s="81">
        <f t="shared" si="10"/>
        <v>0</v>
      </c>
      <c r="J44" s="81">
        <f t="shared" si="10"/>
        <v>0</v>
      </c>
      <c r="K44" s="81">
        <f t="shared" si="10"/>
        <v>0</v>
      </c>
      <c r="L44" s="81">
        <f t="shared" si="10"/>
        <v>0</v>
      </c>
      <c r="M44" s="81">
        <f t="shared" si="10"/>
        <v>0</v>
      </c>
      <c r="N44" s="81">
        <f t="shared" si="10"/>
        <v>0</v>
      </c>
      <c r="O44" s="81">
        <f t="shared" si="10"/>
        <v>0</v>
      </c>
      <c r="P44" s="81">
        <f>SUM(P45:P51)</f>
        <v>0</v>
      </c>
      <c r="Q44" s="81">
        <f>SUM(Q45:Q51)</f>
        <v>0</v>
      </c>
      <c r="R44" s="81" t="s">
        <v>132</v>
      </c>
      <c r="S44" s="81" t="s">
        <v>132</v>
      </c>
      <c r="T44" s="81"/>
      <c r="U44" s="81"/>
      <c r="V44" s="81"/>
      <c r="W44" s="85">
        <v>0</v>
      </c>
    </row>
    <row r="45" spans="1:23" ht="27" customHeight="1" x14ac:dyDescent="0.2">
      <c r="A45" s="79" t="s">
        <v>57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84"/>
      <c r="Q45" s="84"/>
      <c r="R45" s="84"/>
      <c r="S45" s="84"/>
      <c r="T45" s="84"/>
      <c r="U45" s="84"/>
      <c r="V45" s="84"/>
      <c r="W45" s="85">
        <f t="shared" ref="W45:W51" si="11">+D45+E45+F45+G45+H45+I45+J45+K45+L45+M45+N45+O45+P45+Q45+S45+R45+T45</f>
        <v>0</v>
      </c>
    </row>
    <row r="46" spans="1:23" ht="36" customHeight="1" x14ac:dyDescent="0.2">
      <c r="A46" s="87" t="s">
        <v>58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84"/>
      <c r="Q46" s="84"/>
      <c r="R46" s="84"/>
      <c r="S46" s="84"/>
      <c r="T46" s="84"/>
      <c r="U46" s="84"/>
      <c r="V46" s="84"/>
      <c r="W46" s="85">
        <f t="shared" si="11"/>
        <v>0</v>
      </c>
    </row>
    <row r="47" spans="1:23" ht="49.5" customHeight="1" x14ac:dyDescent="0.2">
      <c r="A47" s="87" t="s">
        <v>59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4"/>
      <c r="P47" s="84"/>
      <c r="Q47" s="84"/>
      <c r="R47" s="84"/>
      <c r="S47" s="84"/>
      <c r="T47" s="84"/>
      <c r="U47" s="84"/>
      <c r="V47" s="84"/>
      <c r="W47" s="85">
        <f t="shared" si="11"/>
        <v>0</v>
      </c>
    </row>
    <row r="48" spans="1:23" ht="42" customHeight="1" x14ac:dyDescent="0.2">
      <c r="A48" s="87" t="s">
        <v>60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4"/>
      <c r="P48" s="84"/>
      <c r="Q48" s="84"/>
      <c r="R48" s="84"/>
      <c r="S48" s="84"/>
      <c r="T48" s="84"/>
      <c r="U48" s="84"/>
      <c r="V48" s="84"/>
      <c r="W48" s="85">
        <f t="shared" si="11"/>
        <v>0</v>
      </c>
    </row>
    <row r="49" spans="1:23" ht="36.75" customHeight="1" x14ac:dyDescent="0.2">
      <c r="A49" s="87" t="s">
        <v>61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4"/>
      <c r="P49" s="84"/>
      <c r="Q49" s="84"/>
      <c r="R49" s="84"/>
      <c r="S49" s="84"/>
      <c r="T49" s="84"/>
      <c r="U49" s="84"/>
      <c r="V49" s="84"/>
      <c r="W49" s="85">
        <f t="shared" si="11"/>
        <v>0</v>
      </c>
    </row>
    <row r="50" spans="1:23" ht="27" customHeight="1" x14ac:dyDescent="0.2">
      <c r="A50" s="87" t="s">
        <v>62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4"/>
      <c r="P50" s="84"/>
      <c r="Q50" s="84"/>
      <c r="R50" s="84"/>
      <c r="S50" s="84"/>
      <c r="T50" s="84"/>
      <c r="U50" s="84"/>
      <c r="V50" s="84"/>
      <c r="W50" s="85">
        <f t="shared" si="11"/>
        <v>0</v>
      </c>
    </row>
    <row r="51" spans="1:23" ht="36.75" customHeight="1" x14ac:dyDescent="0.2">
      <c r="A51" s="87" t="s">
        <v>63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4"/>
      <c r="P51" s="84"/>
      <c r="Q51" s="84"/>
      <c r="R51" s="84"/>
      <c r="S51" s="84"/>
      <c r="T51" s="84"/>
      <c r="U51" s="84"/>
      <c r="V51" s="84"/>
      <c r="W51" s="85">
        <f t="shared" si="11"/>
        <v>0</v>
      </c>
    </row>
    <row r="52" spans="1:23" ht="27" customHeight="1" x14ac:dyDescent="0.2">
      <c r="A52" s="79" t="s">
        <v>64</v>
      </c>
      <c r="B52" s="81">
        <f>SUM(B53:B61)</f>
        <v>52109661</v>
      </c>
      <c r="C52" s="81">
        <f>SUM(C53:C61)</f>
        <v>18143628</v>
      </c>
      <c r="D52" s="81">
        <f>SUM(D53:D61)</f>
        <v>0</v>
      </c>
      <c r="E52" s="81">
        <f t="shared" ref="E52:O52" si="12">SUM(E53:E61)</f>
        <v>0</v>
      </c>
      <c r="F52" s="81">
        <f t="shared" si="12"/>
        <v>0</v>
      </c>
      <c r="G52" s="81">
        <f t="shared" si="12"/>
        <v>0</v>
      </c>
      <c r="H52" s="81">
        <f t="shared" si="12"/>
        <v>0</v>
      </c>
      <c r="I52" s="81">
        <f t="shared" si="12"/>
        <v>0</v>
      </c>
      <c r="J52" s="81">
        <f t="shared" si="12"/>
        <v>0</v>
      </c>
      <c r="K52" s="81">
        <f t="shared" si="12"/>
        <v>0</v>
      </c>
      <c r="L52" s="81">
        <f t="shared" si="12"/>
        <v>0</v>
      </c>
      <c r="M52" s="81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ref="P52:W52" si="13">SUM(P53:P61)</f>
        <v>8875665</v>
      </c>
      <c r="Q52" s="81">
        <f t="shared" si="13"/>
        <v>1223447.51</v>
      </c>
      <c r="R52" s="81">
        <f>SUM(R53:R61)</f>
        <v>2415884.7999999998</v>
      </c>
      <c r="S52" s="81">
        <f t="shared" si="13"/>
        <v>2020756.79</v>
      </c>
      <c r="T52" s="81">
        <f t="shared" si="13"/>
        <v>0</v>
      </c>
      <c r="U52" s="81">
        <f>SUM(U53:U61)</f>
        <v>1195605.02</v>
      </c>
      <c r="V52" s="81">
        <f>SUM(V53:V61)</f>
        <v>8167838.5999999996</v>
      </c>
      <c r="W52" s="81">
        <f t="shared" si="13"/>
        <v>23899197.720000003</v>
      </c>
    </row>
    <row r="53" spans="1:23" ht="27" customHeight="1" x14ac:dyDescent="0.2">
      <c r="A53" s="82" t="s">
        <v>65</v>
      </c>
      <c r="B53" s="83">
        <v>24200000</v>
      </c>
      <c r="C53" s="83">
        <v>16143628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4"/>
      <c r="P53" s="84">
        <v>8401305</v>
      </c>
      <c r="Q53" s="84">
        <v>1099547.51</v>
      </c>
      <c r="R53" s="84">
        <v>2317826.7999999998</v>
      </c>
      <c r="S53" s="84">
        <v>899579.79</v>
      </c>
      <c r="T53" s="84"/>
      <c r="U53" s="84">
        <v>628940</v>
      </c>
      <c r="V53" s="84">
        <v>6127838.5999999996</v>
      </c>
      <c r="W53" s="85">
        <f t="shared" ref="W53:W61" si="14">+D53+E53+F53+G53+H53+I53+J53+K53+L53+M53+N53+O53+P53+Q53+S53+R53+T53+U53+V53</f>
        <v>19475037.700000003</v>
      </c>
    </row>
    <row r="54" spans="1:23" ht="42" customHeight="1" x14ac:dyDescent="0.2">
      <c r="A54" s="87" t="s">
        <v>66</v>
      </c>
      <c r="B54" s="83">
        <v>1100000</v>
      </c>
      <c r="C54" s="83">
        <v>100000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4"/>
      <c r="P54" s="84">
        <v>28320</v>
      </c>
      <c r="Q54" s="84"/>
      <c r="R54" s="84">
        <v>98058</v>
      </c>
      <c r="S54" s="84">
        <v>444860</v>
      </c>
      <c r="T54" s="84"/>
      <c r="U54" s="84"/>
      <c r="V54" s="84"/>
      <c r="W54" s="85">
        <f t="shared" si="14"/>
        <v>571238</v>
      </c>
    </row>
    <row r="55" spans="1:23" ht="27" customHeight="1" x14ac:dyDescent="0.2">
      <c r="A55" s="87" t="s">
        <v>67</v>
      </c>
      <c r="B55" s="83">
        <v>250000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  <c r="P55" s="84"/>
      <c r="Q55" s="84"/>
      <c r="R55" s="84"/>
      <c r="S55" s="84"/>
      <c r="T55" s="84"/>
      <c r="U55" s="84"/>
      <c r="V55" s="84"/>
      <c r="W55" s="85">
        <f t="shared" si="14"/>
        <v>0</v>
      </c>
    </row>
    <row r="56" spans="1:23" ht="38.25" customHeight="1" x14ac:dyDescent="0.2">
      <c r="A56" s="87" t="s">
        <v>68</v>
      </c>
      <c r="B56" s="83">
        <v>11850000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  <c r="P56" s="84"/>
      <c r="Q56" s="84"/>
      <c r="R56" s="84"/>
      <c r="S56" s="84">
        <v>0</v>
      </c>
      <c r="T56" s="84"/>
      <c r="U56" s="84">
        <v>304785.74</v>
      </c>
      <c r="V56" s="84">
        <v>0</v>
      </c>
      <c r="W56" s="85">
        <f t="shared" si="14"/>
        <v>304785.74</v>
      </c>
    </row>
    <row r="57" spans="1:23" ht="27" customHeight="1" x14ac:dyDescent="0.2">
      <c r="A57" s="87" t="s">
        <v>69</v>
      </c>
      <c r="B57" s="83">
        <v>8600000</v>
      </c>
      <c r="C57" s="83">
        <v>-5000000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4"/>
      <c r="P57" s="84">
        <v>446040</v>
      </c>
      <c r="Q57" s="84">
        <v>123900</v>
      </c>
      <c r="R57" s="84">
        <v>0</v>
      </c>
      <c r="S57" s="84">
        <v>676317</v>
      </c>
      <c r="T57" s="84"/>
      <c r="U57" s="84"/>
      <c r="V57" s="84"/>
      <c r="W57" s="85">
        <f t="shared" si="14"/>
        <v>1246257</v>
      </c>
    </row>
    <row r="58" spans="1:23" ht="27" customHeight="1" x14ac:dyDescent="0.2">
      <c r="A58" s="82" t="s">
        <v>70</v>
      </c>
      <c r="B58" s="83">
        <v>3000000</v>
      </c>
      <c r="C58" s="83">
        <v>3400000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4"/>
      <c r="P58" s="84"/>
      <c r="Q58" s="84"/>
      <c r="R58" s="84"/>
      <c r="S58" s="84"/>
      <c r="T58" s="84"/>
      <c r="U58" s="84">
        <v>877920</v>
      </c>
      <c r="V58" s="84">
        <v>0</v>
      </c>
      <c r="W58" s="85">
        <f t="shared" si="14"/>
        <v>877920</v>
      </c>
    </row>
    <row r="59" spans="1:23" ht="27" customHeight="1" x14ac:dyDescent="0.2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4"/>
      <c r="P59" s="84"/>
      <c r="Q59" s="84"/>
      <c r="R59" s="84"/>
      <c r="S59" s="84"/>
      <c r="T59" s="84"/>
      <c r="U59" s="84">
        <v>-616040.72</v>
      </c>
      <c r="V59" s="84">
        <v>0</v>
      </c>
      <c r="W59" s="85">
        <f t="shared" si="14"/>
        <v>-616040.72</v>
      </c>
    </row>
    <row r="60" spans="1:23" ht="27" customHeight="1" x14ac:dyDescent="0.2">
      <c r="A60" s="82" t="s">
        <v>72</v>
      </c>
      <c r="B60" s="83">
        <v>1109661</v>
      </c>
      <c r="C60" s="83">
        <v>5500000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4"/>
      <c r="P60" s="84"/>
      <c r="Q60" s="84"/>
      <c r="R60" s="84"/>
      <c r="S60" s="84"/>
      <c r="T60" s="84"/>
      <c r="U60" s="84"/>
      <c r="V60" s="84">
        <v>2040000</v>
      </c>
      <c r="W60" s="85">
        <f t="shared" si="14"/>
        <v>2040000</v>
      </c>
    </row>
    <row r="61" spans="1:23" ht="36.75" customHeight="1" x14ac:dyDescent="0.2">
      <c r="A61" s="87" t="s">
        <v>73</v>
      </c>
      <c r="B61" s="83">
        <v>2000000</v>
      </c>
      <c r="C61" s="83">
        <v>-2000000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4"/>
      <c r="P61" s="84"/>
      <c r="Q61" s="84"/>
      <c r="R61" s="84"/>
      <c r="S61" s="84"/>
      <c r="T61" s="84"/>
      <c r="U61" s="84"/>
      <c r="V61" s="84"/>
      <c r="W61" s="85">
        <f t="shared" si="14"/>
        <v>0</v>
      </c>
    </row>
    <row r="62" spans="1:23" ht="27" customHeight="1" x14ac:dyDescent="0.2">
      <c r="A62" s="79" t="s">
        <v>74</v>
      </c>
      <c r="B62" s="81">
        <f>SUM(B63:B65)</f>
        <v>10000000</v>
      </c>
      <c r="C62" s="81">
        <f>SUM(C63:C65)</f>
        <v>-2175000</v>
      </c>
      <c r="D62" s="81">
        <f>SUM(D63:D65)</f>
        <v>0</v>
      </c>
      <c r="E62" s="81">
        <f t="shared" ref="E62:O62" si="15">SUM(E63:E65)</f>
        <v>0</v>
      </c>
      <c r="F62" s="81">
        <f t="shared" si="15"/>
        <v>0</v>
      </c>
      <c r="G62" s="81">
        <f t="shared" si="15"/>
        <v>0</v>
      </c>
      <c r="H62" s="81">
        <f t="shared" si="15"/>
        <v>0</v>
      </c>
      <c r="I62" s="81">
        <f t="shared" si="15"/>
        <v>0</v>
      </c>
      <c r="J62" s="81">
        <f t="shared" si="15"/>
        <v>0</v>
      </c>
      <c r="K62" s="81">
        <f t="shared" si="15"/>
        <v>0</v>
      </c>
      <c r="L62" s="81">
        <f t="shared" si="15"/>
        <v>0</v>
      </c>
      <c r="M62" s="81">
        <f t="shared" si="15"/>
        <v>0</v>
      </c>
      <c r="N62" s="81">
        <f t="shared" si="15"/>
        <v>0</v>
      </c>
      <c r="O62" s="81">
        <f t="shared" si="15"/>
        <v>3741692.71</v>
      </c>
      <c r="P62" s="81">
        <f t="shared" ref="P62:W62" si="16">SUM(P63:P65)</f>
        <v>0</v>
      </c>
      <c r="Q62" s="81">
        <f t="shared" si="16"/>
        <v>0</v>
      </c>
      <c r="R62" s="81">
        <f>SUM(R63:R65)</f>
        <v>2838958.07</v>
      </c>
      <c r="S62" s="81">
        <f t="shared" si="16"/>
        <v>0</v>
      </c>
      <c r="T62" s="81">
        <f t="shared" si="16"/>
        <v>0</v>
      </c>
      <c r="U62" s="81">
        <f>SUM(U63:U65)</f>
        <v>0</v>
      </c>
      <c r="V62" s="81">
        <f>SUM(V63:V65)</f>
        <v>0</v>
      </c>
      <c r="W62" s="81">
        <f t="shared" si="16"/>
        <v>6580650.7799999993</v>
      </c>
    </row>
    <row r="63" spans="1:23" ht="27" customHeight="1" x14ac:dyDescent="0.2">
      <c r="A63" s="82" t="s">
        <v>75</v>
      </c>
      <c r="B63" s="83">
        <v>10000000</v>
      </c>
      <c r="C63" s="83">
        <v>-2175000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4">
        <v>3741692.71</v>
      </c>
      <c r="P63" s="84">
        <v>0</v>
      </c>
      <c r="Q63" s="84">
        <v>0</v>
      </c>
      <c r="R63" s="84">
        <v>2838958.07</v>
      </c>
      <c r="S63" s="84">
        <v>0</v>
      </c>
      <c r="T63" s="84"/>
      <c r="U63" s="84"/>
      <c r="V63" s="84"/>
      <c r="W63" s="85">
        <f>+D63+E63+F63+G63+H63+I63+J63+K63+L63+M63+N63+O63+P63+Q63+S63+R63+T63+U63+V63</f>
        <v>6580650.7799999993</v>
      </c>
    </row>
    <row r="64" spans="1:23" ht="27" customHeight="1" x14ac:dyDescent="0.2">
      <c r="A64" s="82" t="s">
        <v>76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4"/>
      <c r="P64" s="84"/>
      <c r="Q64" s="84"/>
      <c r="R64" s="84"/>
      <c r="S64" s="84"/>
      <c r="T64" s="84"/>
      <c r="U64" s="84"/>
      <c r="V64" s="84"/>
      <c r="W64" s="85">
        <f>+D64+E64+F64+G64+H64+I64+J64+K64+L64+M64+N64+O64+P64+Q64+S64+R64+T64+U64</f>
        <v>0</v>
      </c>
    </row>
    <row r="65" spans="1:23" ht="27" customHeight="1" x14ac:dyDescent="0.2">
      <c r="A65" s="87" t="s">
        <v>77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4"/>
      <c r="P65" s="84"/>
      <c r="Q65" s="84"/>
      <c r="R65" s="84"/>
      <c r="S65" s="84"/>
      <c r="T65" s="84"/>
      <c r="U65" s="84"/>
      <c r="V65" s="84"/>
      <c r="W65" s="85" t="s">
        <v>100</v>
      </c>
    </row>
    <row r="66" spans="1:23" ht="44.25" customHeight="1" x14ac:dyDescent="0.2">
      <c r="A66" s="87" t="s">
        <v>78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4"/>
      <c r="P66" s="84"/>
      <c r="Q66" s="84"/>
      <c r="R66" s="84"/>
      <c r="S66" s="84"/>
      <c r="T66" s="84"/>
      <c r="U66" s="84"/>
      <c r="V66" s="84"/>
      <c r="W66" s="85">
        <f>+D66+E66+F66+G66+H66+I66+J66+K66+L66+M66+N66+O66+P66+Q66+S66+R66+T66+U66</f>
        <v>0</v>
      </c>
    </row>
    <row r="67" spans="1:23" ht="42" customHeight="1" x14ac:dyDescent="0.2">
      <c r="A67" s="89" t="s">
        <v>79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3"/>
      <c r="O67" s="84"/>
      <c r="P67" s="84"/>
      <c r="Q67" s="84"/>
      <c r="R67" s="84"/>
      <c r="S67" s="84"/>
      <c r="T67" s="84"/>
      <c r="U67" s="84"/>
      <c r="V67" s="84"/>
      <c r="W67" s="85">
        <f t="shared" ref="W67:W73" si="17">+D67+E67+F67+G67+H67+I67+J67+K67+L67+M67+N67+O67</f>
        <v>0</v>
      </c>
    </row>
    <row r="68" spans="1:23" ht="27" customHeight="1" x14ac:dyDescent="0.2">
      <c r="A68" s="82" t="s">
        <v>80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4"/>
      <c r="P68" s="84"/>
      <c r="Q68" s="84"/>
      <c r="R68" s="84"/>
      <c r="S68" s="84"/>
      <c r="T68" s="84"/>
      <c r="U68" s="84"/>
      <c r="V68" s="84"/>
      <c r="W68" s="85">
        <f t="shared" si="17"/>
        <v>0</v>
      </c>
    </row>
    <row r="69" spans="1:23" ht="39.75" customHeight="1" x14ac:dyDescent="0.2">
      <c r="A69" s="87" t="s">
        <v>81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4"/>
      <c r="P69" s="84"/>
      <c r="Q69" s="84"/>
      <c r="R69" s="84"/>
      <c r="S69" s="84"/>
      <c r="T69" s="84"/>
      <c r="U69" s="84"/>
      <c r="V69" s="84"/>
      <c r="W69" s="85">
        <f t="shared" si="17"/>
        <v>0</v>
      </c>
    </row>
    <row r="70" spans="1:23" ht="27" customHeight="1" x14ac:dyDescent="0.2">
      <c r="A70" s="79" t="s">
        <v>82</v>
      </c>
      <c r="B70" s="81">
        <f>SUM(B71:B73)</f>
        <v>0</v>
      </c>
      <c r="C70" s="81">
        <f>SUM(C71:C73)</f>
        <v>0</v>
      </c>
      <c r="D70" s="81">
        <f>SUM(D71:D73)</f>
        <v>0</v>
      </c>
      <c r="E70" s="81">
        <f t="shared" ref="E70:O70" si="18">SUM(E71:E73)</f>
        <v>0</v>
      </c>
      <c r="F70" s="81">
        <f t="shared" si="18"/>
        <v>0</v>
      </c>
      <c r="G70" s="81">
        <f t="shared" si="18"/>
        <v>0</v>
      </c>
      <c r="H70" s="81">
        <f t="shared" si="18"/>
        <v>0</v>
      </c>
      <c r="I70" s="81">
        <f t="shared" si="18"/>
        <v>0</v>
      </c>
      <c r="J70" s="81">
        <f t="shared" si="18"/>
        <v>0</v>
      </c>
      <c r="K70" s="81">
        <f t="shared" si="18"/>
        <v>0</v>
      </c>
      <c r="L70" s="81">
        <f t="shared" si="18"/>
        <v>0</v>
      </c>
      <c r="M70" s="81">
        <f t="shared" si="18"/>
        <v>0</v>
      </c>
      <c r="N70" s="81">
        <f t="shared" si="18"/>
        <v>0</v>
      </c>
      <c r="O70" s="81">
        <f t="shared" si="18"/>
        <v>0</v>
      </c>
      <c r="P70" s="81">
        <f>SUM(P71:P73)</f>
        <v>0</v>
      </c>
      <c r="Q70" s="81">
        <f>SUM(Q71:Q73)</f>
        <v>0</v>
      </c>
      <c r="R70" s="81" t="s">
        <v>132</v>
      </c>
      <c r="S70" s="81" t="s">
        <v>132</v>
      </c>
      <c r="T70" s="81"/>
      <c r="U70" s="81"/>
      <c r="V70" s="81"/>
      <c r="W70" s="85">
        <f t="shared" si="17"/>
        <v>0</v>
      </c>
    </row>
    <row r="71" spans="1:23" ht="27" customHeight="1" x14ac:dyDescent="0.2">
      <c r="A71" s="82" t="s">
        <v>83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4"/>
      <c r="P71" s="84"/>
      <c r="Q71" s="84"/>
      <c r="R71" s="84"/>
      <c r="S71" s="84"/>
      <c r="T71" s="84"/>
      <c r="U71" s="84"/>
      <c r="V71" s="84"/>
      <c r="W71" s="85">
        <f t="shared" si="17"/>
        <v>0</v>
      </c>
    </row>
    <row r="72" spans="1:23" ht="27" customHeight="1" x14ac:dyDescent="0.2">
      <c r="A72" s="82" t="s">
        <v>84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4"/>
      <c r="P72" s="84"/>
      <c r="Q72" s="84"/>
      <c r="R72" s="84"/>
      <c r="S72" s="84"/>
      <c r="T72" s="84"/>
      <c r="U72" s="84"/>
      <c r="V72" s="84"/>
      <c r="W72" s="85">
        <f t="shared" si="17"/>
        <v>0</v>
      </c>
    </row>
    <row r="73" spans="1:23" ht="42" customHeight="1" x14ac:dyDescent="0.2">
      <c r="A73" s="87" t="s">
        <v>85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4"/>
      <c r="P73" s="84"/>
      <c r="Q73" s="84"/>
      <c r="R73" s="84"/>
      <c r="S73" s="84"/>
      <c r="T73" s="84"/>
      <c r="U73" s="84"/>
      <c r="V73" s="84"/>
      <c r="W73" s="85">
        <f t="shared" si="17"/>
        <v>0</v>
      </c>
    </row>
    <row r="74" spans="1:23" ht="27" customHeight="1" x14ac:dyDescent="0.2">
      <c r="A74" s="79" t="s">
        <v>86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1"/>
      <c r="P74" s="91"/>
      <c r="Q74" s="91"/>
      <c r="R74" s="91"/>
      <c r="S74" s="91"/>
      <c r="T74" s="91"/>
      <c r="U74" s="91"/>
      <c r="V74" s="91"/>
      <c r="W74" s="91"/>
    </row>
    <row r="75" spans="1:23" ht="27" customHeight="1" x14ac:dyDescent="0.2">
      <c r="A75" s="79" t="s">
        <v>87</v>
      </c>
      <c r="B75" s="90"/>
      <c r="C75" s="90"/>
      <c r="D75" s="90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84"/>
      <c r="P75" s="84"/>
      <c r="Q75" s="84"/>
      <c r="R75" s="84"/>
      <c r="S75" s="84"/>
      <c r="T75" s="84"/>
      <c r="U75" s="84"/>
      <c r="V75" s="84"/>
      <c r="W75" s="85">
        <f t="shared" ref="W75:W82" si="19">+D75+E75+F75+G75+H75+I75+J75+K75+L75+M75+N75+O75</f>
        <v>0</v>
      </c>
    </row>
    <row r="76" spans="1:23" ht="27" customHeight="1" x14ac:dyDescent="0.2">
      <c r="A76" s="87" t="s">
        <v>88</v>
      </c>
      <c r="B76" s="93"/>
      <c r="C76" s="93"/>
      <c r="D76" s="93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84"/>
      <c r="P76" s="84"/>
      <c r="Q76" s="84"/>
      <c r="R76" s="84"/>
      <c r="S76" s="84"/>
      <c r="T76" s="84"/>
      <c r="U76" s="84"/>
      <c r="V76" s="84"/>
      <c r="W76" s="85">
        <f t="shared" si="19"/>
        <v>0</v>
      </c>
    </row>
    <row r="77" spans="1:23" ht="27" customHeight="1" x14ac:dyDescent="0.2">
      <c r="A77" s="87" t="s">
        <v>89</v>
      </c>
      <c r="B77" s="93"/>
      <c r="C77" s="93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84"/>
      <c r="P77" s="84"/>
      <c r="Q77" s="84"/>
      <c r="R77" s="84"/>
      <c r="S77" s="84"/>
      <c r="T77" s="84"/>
      <c r="U77" s="84"/>
      <c r="V77" s="84"/>
      <c r="W77" s="85">
        <f t="shared" si="19"/>
        <v>0</v>
      </c>
    </row>
    <row r="78" spans="1:23" ht="27" customHeight="1" x14ac:dyDescent="0.2">
      <c r="A78" s="79" t="s">
        <v>90</v>
      </c>
      <c r="B78" s="90"/>
      <c r="C78" s="90"/>
      <c r="D78" s="90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84"/>
      <c r="P78" s="84"/>
      <c r="Q78" s="84"/>
      <c r="R78" s="84"/>
      <c r="S78" s="84"/>
      <c r="T78" s="84"/>
      <c r="U78" s="84"/>
      <c r="V78" s="84"/>
      <c r="W78" s="85">
        <f t="shared" si="19"/>
        <v>0</v>
      </c>
    </row>
    <row r="79" spans="1:23" ht="27" customHeight="1" x14ac:dyDescent="0.2">
      <c r="A79" s="82" t="s">
        <v>91</v>
      </c>
      <c r="B79" s="93"/>
      <c r="C79" s="93"/>
      <c r="D79" s="93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84"/>
      <c r="P79" s="84"/>
      <c r="Q79" s="84"/>
      <c r="R79" s="84"/>
      <c r="S79" s="84"/>
      <c r="T79" s="84"/>
      <c r="U79" s="84"/>
      <c r="V79" s="84"/>
      <c r="W79" s="85">
        <f t="shared" si="19"/>
        <v>0</v>
      </c>
    </row>
    <row r="80" spans="1:23" ht="27" customHeight="1" x14ac:dyDescent="0.2">
      <c r="A80" s="82" t="s">
        <v>92</v>
      </c>
      <c r="B80" s="93"/>
      <c r="C80" s="93"/>
      <c r="D80" s="93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84"/>
      <c r="P80" s="84"/>
      <c r="Q80" s="84"/>
      <c r="R80" s="84"/>
      <c r="S80" s="84"/>
      <c r="T80" s="84"/>
      <c r="U80" s="84"/>
      <c r="V80" s="84"/>
      <c r="W80" s="85">
        <f t="shared" si="19"/>
        <v>0</v>
      </c>
    </row>
    <row r="81" spans="1:23" ht="27" customHeight="1" x14ac:dyDescent="0.2">
      <c r="A81" s="79" t="s">
        <v>93</v>
      </c>
      <c r="B81" s="90"/>
      <c r="C81" s="90"/>
      <c r="D81" s="90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84"/>
      <c r="P81" s="84"/>
      <c r="Q81" s="84"/>
      <c r="R81" s="84"/>
      <c r="S81" s="84"/>
      <c r="T81" s="84"/>
      <c r="U81" s="84"/>
      <c r="V81" s="84"/>
      <c r="W81" s="85">
        <f t="shared" si="19"/>
        <v>0</v>
      </c>
    </row>
    <row r="82" spans="1:23" ht="27" customHeight="1" x14ac:dyDescent="0.2">
      <c r="A82" s="87" t="s">
        <v>94</v>
      </c>
      <c r="B82" s="93"/>
      <c r="C82" s="93"/>
      <c r="D82" s="93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84"/>
      <c r="P82" s="84"/>
      <c r="Q82" s="84"/>
      <c r="R82" s="84"/>
      <c r="S82" s="84"/>
      <c r="T82" s="84"/>
      <c r="U82" s="84"/>
      <c r="V82" s="84"/>
      <c r="W82" s="85">
        <f t="shared" si="19"/>
        <v>0</v>
      </c>
    </row>
    <row r="83" spans="1:23" ht="24.95" customHeight="1" x14ac:dyDescent="0.2">
      <c r="A83" s="94" t="s">
        <v>95</v>
      </c>
      <c r="B83" s="95">
        <f>+B10+B16+B26+B36+B44+B52+B62+B67+B70</f>
        <v>1202938070</v>
      </c>
      <c r="C83" s="95">
        <f>+C10+C16+C26+C36+C44+C52+C62+C67+C70</f>
        <v>283145601.50000006</v>
      </c>
      <c r="D83" s="95">
        <f>+D10+D16+D26+D36+D44+D52+D62+D67+D70</f>
        <v>41619097.43</v>
      </c>
      <c r="E83" s="95">
        <f>+E10+E16+E26+E36+E44+E52+E62+E67+E70</f>
        <v>65818005.850000001</v>
      </c>
      <c r="F83" s="95">
        <f t="shared" ref="F83:O83" si="20">+F10+F16+F26+F36+F44+F52+F62+F67+F70</f>
        <v>0</v>
      </c>
      <c r="G83" s="95">
        <f t="shared" si="20"/>
        <v>0</v>
      </c>
      <c r="H83" s="95">
        <f t="shared" si="20"/>
        <v>0</v>
      </c>
      <c r="I83" s="95">
        <f t="shared" si="20"/>
        <v>0</v>
      </c>
      <c r="J83" s="95">
        <f t="shared" si="20"/>
        <v>0</v>
      </c>
      <c r="K83" s="95">
        <f t="shared" si="20"/>
        <v>0</v>
      </c>
      <c r="L83" s="95">
        <f t="shared" si="20"/>
        <v>0</v>
      </c>
      <c r="M83" s="95">
        <f t="shared" si="20"/>
        <v>0</v>
      </c>
      <c r="N83" s="95">
        <f t="shared" si="20"/>
        <v>0</v>
      </c>
      <c r="O83" s="95">
        <f t="shared" si="20"/>
        <v>119614467.7</v>
      </c>
      <c r="P83" s="95">
        <f>+P10+P16+P26+P36+P44+P52+P62+P67+P70</f>
        <v>100788107.15000001</v>
      </c>
      <c r="Q83" s="95">
        <f>+Q10+Q16+Q26+Q36+Q44+Q52+Q62+Q67+Q70</f>
        <v>165706340.30000001</v>
      </c>
      <c r="R83" s="95">
        <f t="shared" ref="R83:W83" si="21">+R62+R52+R26+R16+R10</f>
        <v>57920372.439999998</v>
      </c>
      <c r="S83" s="95">
        <f t="shared" si="21"/>
        <v>189489374.64999998</v>
      </c>
      <c r="T83" s="95">
        <f t="shared" si="21"/>
        <v>53326013.819999993</v>
      </c>
      <c r="U83" s="95">
        <f t="shared" si="21"/>
        <v>249703551.85000002</v>
      </c>
      <c r="V83" s="95">
        <f t="shared" si="21"/>
        <v>83795243.900000006</v>
      </c>
      <c r="W83" s="95">
        <f t="shared" si="21"/>
        <v>1127780575.0899999</v>
      </c>
    </row>
    <row r="84" spans="1:23" x14ac:dyDescent="0.2">
      <c r="A84" s="96" t="s">
        <v>113</v>
      </c>
      <c r="I84" s="97"/>
    </row>
    <row r="85" spans="1:23" x14ac:dyDescent="0.2">
      <c r="A85" s="98" t="s">
        <v>114</v>
      </c>
      <c r="B85" s="77"/>
      <c r="I85" s="77"/>
      <c r="L85" s="99"/>
      <c r="Q85" s="77"/>
      <c r="R85" s="77"/>
      <c r="S85" s="77"/>
      <c r="T85" s="77"/>
      <c r="U85" s="77"/>
      <c r="V85" s="77"/>
    </row>
    <row r="86" spans="1:23" ht="38.25" x14ac:dyDescent="0.2">
      <c r="A86" s="98" t="s">
        <v>115</v>
      </c>
      <c r="W86" s="77"/>
    </row>
    <row r="87" spans="1:23" ht="25.5" x14ac:dyDescent="0.2">
      <c r="A87" s="98" t="s">
        <v>116</v>
      </c>
    </row>
    <row r="88" spans="1:23" ht="25.5" x14ac:dyDescent="0.2">
      <c r="A88" s="98" t="s">
        <v>117</v>
      </c>
    </row>
    <row r="89" spans="1:23" ht="25.5" x14ac:dyDescent="0.2">
      <c r="A89" s="98" t="s">
        <v>118</v>
      </c>
    </row>
    <row r="90" spans="1:23" x14ac:dyDescent="0.2">
      <c r="A90" s="98" t="s">
        <v>119</v>
      </c>
    </row>
    <row r="91" spans="1:23" ht="15" x14ac:dyDescent="0.2">
      <c r="A91" s="73" t="s">
        <v>113</v>
      </c>
    </row>
    <row r="92" spans="1:23" x14ac:dyDescent="0.2">
      <c r="A92" s="98" t="s">
        <v>136</v>
      </c>
    </row>
    <row r="93" spans="1:23" ht="20.25" customHeight="1" x14ac:dyDescent="0.2">
      <c r="A93" s="132" t="s">
        <v>138</v>
      </c>
      <c r="B93" s="132"/>
      <c r="C93" s="132"/>
      <c r="D93" s="132"/>
    </row>
    <row r="94" spans="1:23" ht="15.75" customHeight="1" x14ac:dyDescent="0.2">
      <c r="A94" s="132" t="s">
        <v>139</v>
      </c>
      <c r="B94" s="132"/>
      <c r="C94" s="132"/>
      <c r="D94" s="132"/>
    </row>
    <row r="95" spans="1:23" x14ac:dyDescent="0.2">
      <c r="A95" s="98" t="s">
        <v>137</v>
      </c>
    </row>
    <row r="96" spans="1:23" ht="33.75" customHeight="1" x14ac:dyDescent="0.2">
      <c r="A96" s="132" t="s">
        <v>140</v>
      </c>
      <c r="B96" s="132"/>
      <c r="C96" s="132"/>
      <c r="D96" s="132"/>
    </row>
    <row r="97" spans="1:23" ht="20.25" customHeight="1" x14ac:dyDescent="0.2">
      <c r="A97" s="132" t="s">
        <v>141</v>
      </c>
      <c r="B97" s="132"/>
      <c r="C97" s="132"/>
      <c r="D97" s="132"/>
    </row>
    <row r="98" spans="1:23" ht="25.5" customHeight="1" x14ac:dyDescent="0.2">
      <c r="A98" s="132" t="s">
        <v>142</v>
      </c>
      <c r="B98" s="132"/>
      <c r="C98" s="132"/>
      <c r="D98" s="132"/>
    </row>
    <row r="99" spans="1:23" x14ac:dyDescent="0.2">
      <c r="A99" s="100"/>
    </row>
    <row r="100" spans="1:23" x14ac:dyDescent="0.2">
      <c r="A100" s="74"/>
    </row>
    <row r="101" spans="1:23" x14ac:dyDescent="0.2">
      <c r="A101" s="74"/>
    </row>
    <row r="102" spans="1:23" ht="37.5" customHeight="1" x14ac:dyDescent="0.2">
      <c r="A102" s="101" t="s">
        <v>131</v>
      </c>
      <c r="C102" s="101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146" t="s">
        <v>134</v>
      </c>
      <c r="T102" s="146"/>
      <c r="U102" s="101"/>
      <c r="V102" s="101"/>
      <c r="W102" s="76"/>
    </row>
    <row r="103" spans="1:23" x14ac:dyDescent="0.2">
      <c r="A103" s="102" t="s">
        <v>125</v>
      </c>
      <c r="C103" s="102"/>
      <c r="S103" s="133" t="s">
        <v>135</v>
      </c>
      <c r="T103" s="133"/>
      <c r="U103" s="102"/>
      <c r="V103" s="102"/>
    </row>
    <row r="104" spans="1:23" ht="23.25" customHeight="1" x14ac:dyDescent="0.2">
      <c r="D104" s="103"/>
      <c r="E104" s="76" t="s">
        <v>130</v>
      </c>
    </row>
    <row r="105" spans="1:23" ht="33.75" customHeight="1" x14ac:dyDescent="0.2">
      <c r="A105" s="104"/>
      <c r="B105" s="145"/>
      <c r="C105" s="145"/>
      <c r="E105" s="75" t="s">
        <v>126</v>
      </c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</row>
    <row r="106" spans="1:23" x14ac:dyDescent="0.2">
      <c r="B106" s="133"/>
      <c r="C106" s="133"/>
    </row>
    <row r="108" spans="1:23" x14ac:dyDescent="0.2">
      <c r="A108" s="146"/>
      <c r="B108" s="146"/>
      <c r="C108" s="146"/>
    </row>
    <row r="109" spans="1:23" x14ac:dyDescent="0.2">
      <c r="A109" s="105" t="s">
        <v>97</v>
      </c>
      <c r="B109" s="105"/>
      <c r="C109" s="105"/>
    </row>
    <row r="110" spans="1:23" ht="21" customHeight="1" x14ac:dyDescent="0.2">
      <c r="A110" s="75" t="s">
        <v>98</v>
      </c>
    </row>
    <row r="111" spans="1:23" x14ac:dyDescent="0.2">
      <c r="A111" s="133"/>
      <c r="B111" s="133"/>
      <c r="C111" s="133"/>
    </row>
  </sheetData>
  <mergeCells count="20">
    <mergeCell ref="A111:C111"/>
    <mergeCell ref="A1:W1"/>
    <mergeCell ref="A2:W2"/>
    <mergeCell ref="A3:W3"/>
    <mergeCell ref="A4:W4"/>
    <mergeCell ref="A5:W5"/>
    <mergeCell ref="A7:A8"/>
    <mergeCell ref="B7:B8"/>
    <mergeCell ref="C7:C8"/>
    <mergeCell ref="D7:W7"/>
    <mergeCell ref="B105:C105"/>
    <mergeCell ref="B106:C106"/>
    <mergeCell ref="A108:C108"/>
    <mergeCell ref="S102:T102"/>
    <mergeCell ref="A96:D96"/>
    <mergeCell ref="A94:D94"/>
    <mergeCell ref="A97:D97"/>
    <mergeCell ref="A98:D98"/>
    <mergeCell ref="A93:D93"/>
    <mergeCell ref="S103:T103"/>
  </mergeCells>
  <pageMargins left="0.23622047244094491" right="0.23622047244094491" top="0.74803149606299213" bottom="0.74803149606299213" header="0.31496062992125984" footer="0.31496062992125984"/>
  <pageSetup scale="57" orientation="landscape" r:id="rId1"/>
  <rowBreaks count="4" manualBreakCount="4">
    <brk id="26" max="22" man="1"/>
    <brk id="43" max="22" man="1"/>
    <brk id="57" max="22" man="1"/>
    <brk id="73" max="2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106" t="s">
        <v>99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1:17" ht="23.25" x14ac:dyDescent="0.35">
      <c r="B98" s="28" t="s">
        <v>101</v>
      </c>
      <c r="C98" s="120" t="s">
        <v>103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Ejecucion Mesual Octubre 2023 </vt:lpstr>
      <vt:lpstr>MARZO</vt:lpstr>
      <vt:lpstr>Hoja1</vt:lpstr>
      <vt:lpstr>'Ejecucion Mesual Marzo 2023'!Área_de_impresión</vt:lpstr>
      <vt:lpstr>'Ejecucion Mesual Octubre 2023 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Mesual Marzo 2023'!Títulos_a_imprimir</vt:lpstr>
      <vt:lpstr>'Ejecucion Mesual Octubre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2023-11-20T19:58:17Z</dcterms:modified>
</cp:coreProperties>
</file>