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6E286AC5-502F-41BA-ABD0-A1D7FDC25BF3}" xr6:coauthVersionLast="47" xr6:coauthVersionMax="47" xr10:uidLastSave="{00000000-0000-0000-0000-000000000000}"/>
  <bookViews>
    <workbookView xWindow="-120" yWindow="-120" windowWidth="20730" windowHeight="11160" firstSheet="5" activeTab="5" xr2:uid="{00000000-000D-0000-FFFF-FFFF00000000}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OCTUBRE" sheetId="12" r:id="rId6"/>
    <sheet name="MARZO" sheetId="8" state="hidden" r:id="rId7"/>
    <sheet name="Hoja1" sheetId="4" state="hidden" r:id="rId8"/>
  </sheets>
  <definedNames>
    <definedName name="_xlnm.Print_Area" localSheetId="1">ENERO!$B$1:$Q$96</definedName>
    <definedName name="_xlnm.Print_Area" localSheetId="4">'JULIO 2022'!$A$1:$Q$100</definedName>
    <definedName name="_xlnm.Print_Area" localSheetId="6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5">OCTUBRE!$A$1:$Q$100</definedName>
    <definedName name="_xlnm.Print_Area" localSheetId="0">'Presupuesto aprobado'!$A$1:$D$94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2" i="12" l="1"/>
  <c r="Q82" i="12" l="1"/>
  <c r="Q81" i="12"/>
  <c r="Q80" i="12"/>
  <c r="Q79" i="12"/>
  <c r="Q78" i="12"/>
  <c r="Q77" i="12"/>
  <c r="Q76" i="12"/>
  <c r="Q75" i="12"/>
  <c r="Q73" i="12"/>
  <c r="Q72" i="12"/>
  <c r="Q71" i="12"/>
  <c r="N70" i="12"/>
  <c r="M70" i="12"/>
  <c r="L70" i="12"/>
  <c r="K70" i="12"/>
  <c r="J70" i="12"/>
  <c r="I70" i="12"/>
  <c r="H70" i="12"/>
  <c r="G70" i="12"/>
  <c r="F70" i="12"/>
  <c r="E70" i="12"/>
  <c r="Q70" i="12" s="1"/>
  <c r="C70" i="12"/>
  <c r="Q69" i="12"/>
  <c r="Q68" i="12"/>
  <c r="Q67" i="12"/>
  <c r="Q66" i="12"/>
  <c r="Q65" i="12"/>
  <c r="Q64" i="12"/>
  <c r="Q63" i="12"/>
  <c r="G62" i="12"/>
  <c r="F62" i="12"/>
  <c r="E62" i="12"/>
  <c r="Q62" i="12" s="1"/>
  <c r="D62" i="12"/>
  <c r="C62" i="12"/>
  <c r="Q61" i="12"/>
  <c r="Q60" i="12"/>
  <c r="Q59" i="12"/>
  <c r="Q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Q51" i="12"/>
  <c r="Q50" i="12"/>
  <c r="Q49" i="12"/>
  <c r="Q48" i="12"/>
  <c r="Q47" i="12"/>
  <c r="Q46" i="12"/>
  <c r="Q45" i="12"/>
  <c r="G44" i="12"/>
  <c r="F44" i="12"/>
  <c r="Q44" i="12" s="1"/>
  <c r="E44" i="12"/>
  <c r="C44" i="12"/>
  <c r="Q43" i="12"/>
  <c r="Q42" i="12"/>
  <c r="Q41" i="12"/>
  <c r="Q40" i="12"/>
  <c r="Q39" i="12"/>
  <c r="Q38" i="12"/>
  <c r="Q37" i="12"/>
  <c r="M36" i="12"/>
  <c r="L36" i="12"/>
  <c r="J36" i="12"/>
  <c r="I36" i="12"/>
  <c r="G36" i="12"/>
  <c r="E36" i="12"/>
  <c r="Q36" i="12" s="1"/>
  <c r="D36" i="12"/>
  <c r="C36" i="12"/>
  <c r="Q35" i="12"/>
  <c r="Q34" i="12"/>
  <c r="Q33" i="12"/>
  <c r="Q32" i="12"/>
  <c r="Q31" i="12"/>
  <c r="Q30" i="12"/>
  <c r="Q29" i="12"/>
  <c r="Q28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Q25" i="12"/>
  <c r="Q24" i="12"/>
  <c r="Q23" i="12"/>
  <c r="Q22" i="12"/>
  <c r="Q21" i="12"/>
  <c r="Q20" i="12"/>
  <c r="Q19" i="12"/>
  <c r="Q18" i="12"/>
  <c r="Q17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4" i="12"/>
  <c r="Q13" i="12"/>
  <c r="Q12" i="12"/>
  <c r="Q11" i="12"/>
  <c r="P10" i="12"/>
  <c r="O10" i="12"/>
  <c r="N10" i="12"/>
  <c r="M10" i="12"/>
  <c r="L10" i="12"/>
  <c r="K10" i="12"/>
  <c r="K9" i="12" s="1"/>
  <c r="K5" i="12" s="1"/>
  <c r="J10" i="12"/>
  <c r="J83" i="12" s="1"/>
  <c r="I10" i="12"/>
  <c r="I9" i="12" s="1"/>
  <c r="H10" i="12"/>
  <c r="H83" i="12" s="1"/>
  <c r="G10" i="12"/>
  <c r="G9" i="12" s="1"/>
  <c r="F10" i="12"/>
  <c r="F83" i="12" s="1"/>
  <c r="E10" i="12"/>
  <c r="E9" i="12" s="1"/>
  <c r="D10" i="12"/>
  <c r="C10" i="12"/>
  <c r="C9" i="12" s="1"/>
  <c r="P9" i="12"/>
  <c r="H9" i="12"/>
  <c r="F9" i="12"/>
  <c r="O9" i="12" l="1"/>
  <c r="P83" i="12"/>
  <c r="J9" i="12"/>
  <c r="N9" i="12"/>
  <c r="N83" i="12"/>
  <c r="D83" i="12"/>
  <c r="Q52" i="12"/>
  <c r="M9" i="12"/>
  <c r="D9" i="12"/>
  <c r="Q26" i="12"/>
  <c r="L9" i="12"/>
  <c r="Q16" i="12"/>
  <c r="L83" i="12"/>
  <c r="Q10" i="12"/>
  <c r="C83" i="12"/>
  <c r="E83" i="12"/>
  <c r="G83" i="12"/>
  <c r="I83" i="12"/>
  <c r="K83" i="12"/>
  <c r="M83" i="12"/>
  <c r="O83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Q70" i="11" s="1"/>
  <c r="C70" i="11"/>
  <c r="Q69" i="11"/>
  <c r="Q68" i="11"/>
  <c r="Q67" i="11"/>
  <c r="Q66" i="11"/>
  <c r="Q65" i="11"/>
  <c r="Q64" i="11"/>
  <c r="Q63" i="11"/>
  <c r="G62" i="11"/>
  <c r="F62" i="11"/>
  <c r="Q62" i="11" s="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D36" i="11"/>
  <c r="C36" i="11"/>
  <c r="Q35" i="11"/>
  <c r="Q34" i="11"/>
  <c r="Q33" i="11"/>
  <c r="Q32" i="11"/>
  <c r="Q31" i="11"/>
  <c r="Q30" i="11"/>
  <c r="Q29" i="11"/>
  <c r="Q28" i="11"/>
  <c r="Q27" i="11"/>
  <c r="P26" i="11"/>
  <c r="O26" i="11"/>
  <c r="O9" i="11" s="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I9" i="11" s="1"/>
  <c r="H16" i="11"/>
  <c r="G16" i="11"/>
  <c r="F16" i="11"/>
  <c r="E16" i="11"/>
  <c r="D16" i="11"/>
  <c r="C16" i="11"/>
  <c r="Q15" i="11"/>
  <c r="Q14" i="11"/>
  <c r="Q13" i="11"/>
  <c r="Q12" i="11"/>
  <c r="Q11" i="11"/>
  <c r="P10" i="11"/>
  <c r="P9" i="11" s="1"/>
  <c r="O10" i="11"/>
  <c r="N10" i="11"/>
  <c r="M10" i="11"/>
  <c r="M83" i="11" s="1"/>
  <c r="L10" i="11"/>
  <c r="L9" i="11" s="1"/>
  <c r="K10" i="11"/>
  <c r="I10" i="11"/>
  <c r="H10" i="11"/>
  <c r="H9" i="11" s="1"/>
  <c r="G10" i="11"/>
  <c r="G83" i="11" s="1"/>
  <c r="F10" i="11"/>
  <c r="E10" i="11"/>
  <c r="D10" i="11"/>
  <c r="C10" i="11"/>
  <c r="C83" i="11" s="1"/>
  <c r="G9" i="11"/>
  <c r="Q10" i="11" l="1"/>
  <c r="Q36" i="11"/>
  <c r="Q9" i="12"/>
  <c r="C9" i="11"/>
  <c r="N9" i="11"/>
  <c r="M9" i="11"/>
  <c r="E83" i="11"/>
  <c r="I83" i="11"/>
  <c r="Q26" i="11"/>
  <c r="E9" i="11"/>
  <c r="F9" i="11"/>
  <c r="O83" i="11"/>
  <c r="Q44" i="11"/>
  <c r="Q83" i="12"/>
  <c r="K83" i="11"/>
  <c r="K9" i="11"/>
  <c r="K5" i="11" s="1"/>
  <c r="D9" i="11"/>
  <c r="Q52" i="11"/>
  <c r="Q16" i="11"/>
  <c r="J9" i="11"/>
  <c r="Q9" i="11" s="1"/>
  <c r="D83" i="11"/>
  <c r="F83" i="11"/>
  <c r="H83" i="11"/>
  <c r="J83" i="11"/>
  <c r="L83" i="11"/>
  <c r="N83" i="11"/>
  <c r="P83" i="11"/>
  <c r="Q11" i="10"/>
  <c r="D62" i="10"/>
  <c r="Q83" i="11" l="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I70" i="10"/>
  <c r="H70" i="10"/>
  <c r="G70" i="10"/>
  <c r="F70" i="10"/>
  <c r="E70" i="10"/>
  <c r="Q70" i="10" s="1"/>
  <c r="C70" i="10"/>
  <c r="Q69" i="10"/>
  <c r="Q68" i="10"/>
  <c r="Q67" i="10"/>
  <c r="Q66" i="10"/>
  <c r="Q65" i="10"/>
  <c r="Q64" i="10"/>
  <c r="Q63" i="10"/>
  <c r="G62" i="10"/>
  <c r="F62" i="10"/>
  <c r="E62" i="10"/>
  <c r="Q62" i="10" s="1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Q51" i="10"/>
  <c r="Q50" i="10"/>
  <c r="Q49" i="10"/>
  <c r="Q48" i="10"/>
  <c r="Q47" i="10"/>
  <c r="Q46" i="10"/>
  <c r="Q45" i="10"/>
  <c r="G44" i="10"/>
  <c r="F44" i="10"/>
  <c r="E44" i="10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N9" i="10" s="1"/>
  <c r="M16" i="10"/>
  <c r="L16" i="10"/>
  <c r="K16" i="10"/>
  <c r="J16" i="10"/>
  <c r="I16" i="10"/>
  <c r="H16" i="10"/>
  <c r="G16" i="10"/>
  <c r="F16" i="10"/>
  <c r="F9" i="10" s="1"/>
  <c r="E16" i="10"/>
  <c r="D16" i="10"/>
  <c r="C16" i="10"/>
  <c r="Q15" i="10"/>
  <c r="Q14" i="10"/>
  <c r="Q13" i="10"/>
  <c r="Q12" i="10"/>
  <c r="P10" i="10"/>
  <c r="P83" i="10" s="1"/>
  <c r="O10" i="10"/>
  <c r="N10" i="10"/>
  <c r="M10" i="10"/>
  <c r="M83" i="10" s="1"/>
  <c r="L10" i="10"/>
  <c r="L83" i="10" s="1"/>
  <c r="K10" i="10"/>
  <c r="J10" i="10"/>
  <c r="I10" i="10"/>
  <c r="H10" i="10"/>
  <c r="G10" i="10"/>
  <c r="F10" i="10"/>
  <c r="E10" i="10"/>
  <c r="E83" i="10" s="1"/>
  <c r="D10" i="10"/>
  <c r="C10" i="10"/>
  <c r="L9" i="10"/>
  <c r="C71" i="9"/>
  <c r="C63" i="9"/>
  <c r="C53" i="9"/>
  <c r="C45" i="9"/>
  <c r="C37" i="9"/>
  <c r="C27" i="9"/>
  <c r="C10" i="9" s="1"/>
  <c r="C17" i="9"/>
  <c r="C11" i="9"/>
  <c r="C9" i="10" l="1"/>
  <c r="K9" i="10"/>
  <c r="Q36" i="10"/>
  <c r="J9" i="10"/>
  <c r="C84" i="9"/>
  <c r="E9" i="10"/>
  <c r="P9" i="10"/>
  <c r="F83" i="10"/>
  <c r="N83" i="10"/>
  <c r="M9" i="10"/>
  <c r="C83" i="10"/>
  <c r="G83" i="10"/>
  <c r="K83" i="10"/>
  <c r="O83" i="10"/>
  <c r="Q44" i="10"/>
  <c r="Q52" i="10"/>
  <c r="I9" i="10"/>
  <c r="I83" i="10"/>
  <c r="D83" i="10"/>
  <c r="D9" i="10"/>
  <c r="H9" i="10"/>
  <c r="Q9" i="10" s="1"/>
  <c r="H83" i="10"/>
  <c r="Q16" i="10"/>
  <c r="Q10" i="10"/>
  <c r="Q26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7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1" i="8"/>
  <c r="P10" i="8"/>
  <c r="P83" i="8" s="1"/>
  <c r="O10" i="8"/>
  <c r="N10" i="8"/>
  <c r="N83" i="8" s="1"/>
  <c r="M10" i="8"/>
  <c r="M83" i="8" s="1"/>
  <c r="L10" i="8"/>
  <c r="K10" i="8"/>
  <c r="J10" i="8"/>
  <c r="I10" i="8"/>
  <c r="H10" i="8"/>
  <c r="H83" i="8" s="1"/>
  <c r="G10" i="8"/>
  <c r="F10" i="8"/>
  <c r="F83" i="8" s="1"/>
  <c r="E10" i="8"/>
  <c r="E83" i="8" s="1"/>
  <c r="D10" i="8"/>
  <c r="C10" i="8"/>
  <c r="C83" i="8" s="1"/>
  <c r="N9" i="8"/>
  <c r="J9" i="8"/>
  <c r="F9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K9" i="5" s="1"/>
  <c r="J10" i="5"/>
  <c r="J83" i="5" s="1"/>
  <c r="I10" i="5"/>
  <c r="I9" i="5" s="1"/>
  <c r="H10" i="5"/>
  <c r="G10" i="5"/>
  <c r="F10" i="5"/>
  <c r="E10" i="5"/>
  <c r="E9" i="5" s="1"/>
  <c r="D10" i="5"/>
  <c r="D83" i="5" s="1"/>
  <c r="C10" i="5"/>
  <c r="C9" i="5" s="1"/>
  <c r="O9" i="5"/>
  <c r="M9" i="5"/>
  <c r="Q52" i="5" l="1"/>
  <c r="Q10" i="8"/>
  <c r="Q62" i="8"/>
  <c r="Q44" i="8"/>
  <c r="D9" i="8"/>
  <c r="Q83" i="10"/>
  <c r="L9" i="8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<sst xmlns="http://schemas.openxmlformats.org/spreadsheetml/2006/main" count="762" uniqueCount="129">
  <si>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</si>
  <si>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</si>
  <si>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</si>
  <si>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</si>
  <si>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</si>
  <si>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</si>
  <si>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</si>
  <si>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</si>
  <si>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</si>
  <si>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</si>
  <si>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</si>
  <si>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</si>
  <si>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</si>
  <si>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</si>
  <si>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</si>
  <si>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</si>
  <si>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</si>
  <si>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</si>
  <si>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</si>
  <si>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</si>
  <si>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</si>
  <si>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</si>
  <si>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</si>
  <si>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</si>
  <si>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</si>
  <si>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</si>
  <si>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</si>
  <si>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</si>
  <si>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</si>
  <si>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</si>
  <si>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</si>
  <si>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</si>
  <si>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</si>
  <si>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</si>
  <si>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</si>
  <si>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</si>
  <si>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</si>
  <si>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</si>
  <si>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</si>
  <si>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</si>
  <si>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</si>
  <si>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</si>
  <si>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</si>
  <si>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</si>
  <si>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</si>
  <si>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</si>
  <si>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</si>
  <si>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</si>
  <si>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</si>
  <si>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</si>
  <si>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</si>
  <si>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</si>
  <si>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</si>
  <si>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</si>
  <si>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</si>
  <si>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</si>
  <si>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</si>
  <si>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</si>
  <si>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</si>
  <si>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</si>
  <si>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</si>
  <si>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</si>
  <si>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</si>
  <si>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</si>
  <si>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</si>
  <si>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</si>
  <si>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</si>
  <si>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</si>
  <si>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</si>
  <si>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</si>
  <si>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</si>
  <si>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</si>
  <si>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</si>
  <si>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</si>
  <si>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</si>
  <si>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</si>
  <si>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</si>
  <si>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</si>
  <si>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</si>
  <si>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</si>
  <si>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</si>
  <si>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</si>
  <si>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</si>
  <si>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</si>
  <si>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</si>
  <si>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</si>
  <si>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</si>
  <si>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</si>
  <si>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</si>
  <si>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</si>
  <si>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</si>
  <si>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</si>
  <si>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</si>
  <si>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</si>
  <si>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</si>
  <si>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</si>
  <si>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</si>
  <si>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</si>
  <si>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</si>
  <si>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</si>
  <si>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</si>
  <si>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</si>
  <si>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</si>
  <si>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</si>
  <si>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</si>
  <si>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</si>
  <si>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</si>
  <si>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</si>
  <si>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</si>
  <si>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</si>
  <si>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</si>
  <si>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</si>
  <si>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</si>
  <si>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</si>
  <si>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</si>
  <si>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</si>
  <si>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</si>
  <si>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</si>
  <si>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</si>
  <si>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</si>
  <si>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</si>
  <si>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</si>
  <si>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</si>
  <si>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</si>
  <si>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</si>
  <si>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</si>
  <si>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</si>
  <si>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 xml:space="preserve">Ejecución de Gasto y Aplicaciones Financieras </t>
  </si>
  <si>
    <t>Licdo Manuel G. Florian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</si>
</sst>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164" fontId="6" fillId="0" borderId="8" xfId="1" applyFont="1" applyBorder="1" applyAlignment="1">
      <alignment horizontal="left" vertical="center" wrapText="1"/>
    </xf>
    <xf numFmtId="164" fontId="6" fillId="0" borderId="0" xfId="1" applyFont="1" applyAlignment="1">
      <alignment vertical="center" wrapText="1"/>
    </xf>
    <xf numFmtId="164" fontId="6" fillId="0" borderId="0" xfId="0" applyNumberFormat="1" applyFont="1"/>
    <xf numFmtId="164" fontId="7" fillId="0" borderId="0" xfId="1" applyFont="1" applyAlignment="1">
      <alignment vertical="center" wrapText="1"/>
    </xf>
    <xf numFmtId="164" fontId="7" fillId="0" borderId="0" xfId="1" applyFont="1"/>
    <xf numFmtId="164" fontId="7" fillId="0" borderId="0" xfId="0" applyNumberFormat="1" applyFont="1"/>
    <xf numFmtId="164" fontId="6" fillId="0" borderId="0" xfId="1" applyFont="1"/>
    <xf numFmtId="165" fontId="6" fillId="0" borderId="8" xfId="0" applyNumberFormat="1" applyFont="1" applyBorder="1"/>
    <xf numFmtId="164" fontId="6" fillId="0" borderId="8" xfId="1" applyFont="1" applyBorder="1"/>
    <xf numFmtId="164" fontId="6" fillId="4" borderId="9" xfId="1" applyFont="1" applyFill="1" applyBorder="1"/>
    <xf numFmtId="165" fontId="6" fillId="4" borderId="9" xfId="0" applyNumberFormat="1" applyFont="1" applyFill="1" applyBorder="1"/>
    <xf numFmtId="164" fontId="6" fillId="5" borderId="0" xfId="0" applyNumberFormat="1" applyFont="1" applyFill="1"/>
    <xf numFmtId="0" fontId="12" fillId="0" borderId="0" xfId="0" applyFo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164" fontId="14" fillId="0" borderId="8" xfId="1" applyFont="1" applyBorder="1" applyAlignment="1">
      <alignment horizontal="left" vertical="center" wrapText="1"/>
    </xf>
    <xf numFmtId="164" fontId="14" fillId="0" borderId="0" xfId="1" applyFont="1" applyAlignment="1">
      <alignment vertical="center" wrapText="1"/>
    </xf>
    <xf numFmtId="164" fontId="15" fillId="0" borderId="0" xfId="1" applyFont="1" applyAlignment="1">
      <alignment vertical="center" wrapText="1"/>
    </xf>
    <xf numFmtId="165" fontId="14" fillId="0" borderId="8" xfId="0" applyNumberFormat="1" applyFont="1" applyBorder="1"/>
    <xf numFmtId="165" fontId="14" fillId="0" borderId="0" xfId="0" applyNumberFormat="1" applyFont="1"/>
    <xf numFmtId="165" fontId="15" fillId="0" borderId="0" xfId="0" applyNumberFormat="1" applyFont="1"/>
    <xf numFmtId="164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164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65" fontId="6" fillId="0" borderId="0" xfId="0" applyNumberFormat="1" applyFont="1"/>
    <xf numFmtId="165" fontId="7" fillId="0" borderId="0" xfId="0" applyNumberFormat="1" applyFont="1"/>
    <xf numFmtId="164" fontId="17" fillId="0" borderId="0" xfId="1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164" fontId="13" fillId="2" borderId="2" xfId="1" applyFont="1" applyFill="1" applyBorder="1" applyAlignment="1">
      <alignment horizontal="center" vertical="center" wrapText="1"/>
    </xf>
    <xf numFmtId="164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0" fillId="0" borderId="0" xfId="0" applyFont="1" applyAlignment="1">
      <alignment horizontal="left"/>
    </xf>
    <xf numFmtId="0" fontId="0" fillId="0" borderId="0" xfId="0" applyFont="1"/>
    <xf numFmtId="0" fontId="25" fillId="0" borderId="1" xfId="0" applyFont="1" applyBorder="1" applyAlignment="1">
      <alignment horizontal="center" vertical="top" wrapText="1" readingOrder="1"/>
    </xf>
    <xf numFmtId="0" fontId="25" fillId="0" borderId="0" xfId="0" applyFont="1" applyAlignment="1">
      <alignment horizontal="center" vertical="top" wrapText="1" readingOrder="1"/>
    </xf>
    <xf numFmtId="0" fontId="24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5" fillId="0" borderId="1" xfId="0" applyFont="1" applyBorder="1" applyAlignment="1" applyProtection="1">
      <alignment horizontal="center" vertical="top" wrapText="1" readingOrder="1"/>
      <protection locked="0"/>
    </xf>
    <xf numFmtId="0" fontId="25" fillId="0" borderId="0" xfId="0" applyFont="1" applyAlignment="1" applyProtection="1">
      <alignment horizontal="center" vertical="top" wrapText="1" readingOrder="1"/>
      <protection locked="0"/>
    </xf>
    <xf numFmtId="0" fontId="25" fillId="0" borderId="0" xfId="0" applyFont="1" applyAlignment="1">
      <alignment vertical="top" wrapText="1" readingOrder="1"/>
    </xf>
    <xf numFmtId="164" fontId="0" fillId="0" borderId="0" xfId="0" applyNumberFormat="1" applyFont="1"/>
    <xf numFmtId="164" fontId="23" fillId="2" borderId="2" xfId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164" fontId="23" fillId="2" borderId="6" xfId="1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/>
    </xf>
    <xf numFmtId="164" fontId="24" fillId="0" borderId="8" xfId="1" applyFont="1" applyBorder="1" applyAlignment="1">
      <alignment horizontal="left" vertical="center" wrapText="1"/>
    </xf>
    <xf numFmtId="164" fontId="24" fillId="0" borderId="0" xfId="1" applyFont="1" applyAlignment="1">
      <alignment vertical="center" wrapText="1"/>
    </xf>
    <xf numFmtId="164" fontId="24" fillId="0" borderId="0" xfId="0" applyNumberFormat="1" applyFont="1"/>
    <xf numFmtId="164" fontId="0" fillId="0" borderId="0" xfId="1" applyFont="1" applyAlignment="1">
      <alignment vertical="center" wrapText="1"/>
    </xf>
    <xf numFmtId="164" fontId="0" fillId="0" borderId="0" xfId="1" applyFont="1"/>
    <xf numFmtId="0" fontId="0" fillId="0" borderId="0" xfId="0" applyFont="1" applyAlignment="1">
      <alignment horizontal="left" wrapText="1"/>
    </xf>
    <xf numFmtId="164" fontId="0" fillId="6" borderId="0" xfId="1" applyFont="1" applyFill="1" applyAlignment="1">
      <alignment vertical="center" wrapText="1"/>
    </xf>
    <xf numFmtId="164" fontId="24" fillId="0" borderId="0" xfId="1" applyFont="1"/>
    <xf numFmtId="0" fontId="24" fillId="0" borderId="0" xfId="0" applyFont="1" applyAlignment="1">
      <alignment horizontal="left" wrapText="1"/>
    </xf>
    <xf numFmtId="165" fontId="24" fillId="0" borderId="8" xfId="0" applyNumberFormat="1" applyFont="1" applyBorder="1"/>
    <xf numFmtId="164" fontId="24" fillId="0" borderId="8" xfId="1" applyFont="1" applyBorder="1"/>
    <xf numFmtId="165" fontId="24" fillId="0" borderId="0" xfId="0" applyNumberFormat="1" applyFont="1"/>
    <xf numFmtId="165" fontId="0" fillId="0" borderId="0" xfId="0" applyNumberFormat="1" applyFont="1"/>
    <xf numFmtId="164" fontId="24" fillId="4" borderId="9" xfId="1" applyFont="1" applyFill="1" applyBorder="1"/>
    <xf numFmtId="165" fontId="24" fillId="4" borderId="9" xfId="0" applyNumberFormat="1" applyFont="1" applyFill="1" applyBorder="1"/>
    <xf numFmtId="164" fontId="24" fillId="5" borderId="0" xfId="0" applyNumberFormat="1" applyFont="1" applyFill="1"/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23" fillId="2" borderId="2" xfId="0" applyFont="1" applyFill="1" applyBorder="1" applyAlignment="1">
      <alignment horizontal="left" vertical="center" wrapText="1"/>
    </xf>
    <xf numFmtId="0" fontId="24" fillId="0" borderId="8" xfId="0" applyFont="1" applyBorder="1" applyAlignment="1">
      <alignment horizontal="left" wrapText="1"/>
    </xf>
    <xf numFmtId="0" fontId="23" fillId="4" borderId="9" xfId="0" applyFont="1" applyFill="1" applyBorder="1" applyAlignment="1">
      <alignment vertical="center" wrapText="1"/>
    </xf>
    <xf numFmtId="0" fontId="2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4" fillId="0" borderId="0" xfId="0" applyFont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276225</xdr:colOff>
      <xdr:row>0</xdr:row>
      <xdr:rowOff>47625</xdr:rowOff>
    </xdr:from>
    <xdr:to>
      <xdr:col>1</xdr:col>
      <xdr:colOff>1552576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47625"/>
          <a:ext cx="1276351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2"/>
  <sheetViews>
    <sheetView view="pageBreakPreview" topLeftCell="B79" zoomScale="60" zoomScaleNormal="100" workbookViewId="0">
      <selection activeCell="B87" sqref="B87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45" customWidth="1"/>
  </cols>
  <sheetData>
    <row r="2" spans="2:5" ht="28.5" customHeight="1" x14ac:dyDescent="0.25">
      <c r="B2" s="53" t="s">
        <v>0</v>
      </c>
      <c r="C2" s="54"/>
      <c r="D2" s="54"/>
    </row>
    <row r="3" spans="2:5" ht="21" customHeight="1" x14ac:dyDescent="0.25">
      <c r="B3" s="55" t="s">
        <v>1</v>
      </c>
      <c r="C3" s="56"/>
      <c r="D3" s="56"/>
    </row>
    <row r="4" spans="2:5" ht="15.75" x14ac:dyDescent="0.25">
      <c r="B4" s="57">
        <v>2022</v>
      </c>
      <c r="C4" s="58"/>
      <c r="D4" s="58"/>
    </row>
    <row r="5" spans="2:5" ht="15.75" customHeight="1" x14ac:dyDescent="0.25">
      <c r="B5" s="59" t="s">
        <v>2</v>
      </c>
      <c r="C5" s="60"/>
      <c r="D5" s="60"/>
    </row>
    <row r="6" spans="2:5" ht="15.75" customHeight="1" x14ac:dyDescent="0.25">
      <c r="B6" s="60" t="s">
        <v>3</v>
      </c>
      <c r="C6" s="60"/>
      <c r="D6" s="60"/>
    </row>
    <row r="8" spans="2:5" ht="15" customHeight="1" x14ac:dyDescent="0.25">
      <c r="B8" s="61" t="s">
        <v>4</v>
      </c>
      <c r="C8" s="62" t="s">
        <v>5</v>
      </c>
      <c r="D8" s="62" t="s">
        <v>6</v>
      </c>
    </row>
    <row r="9" spans="2:5" ht="30" customHeight="1" x14ac:dyDescent="0.25">
      <c r="B9" s="61"/>
      <c r="C9" s="63"/>
      <c r="D9" s="63"/>
    </row>
    <row r="10" spans="2:5" s="4" customFormat="1" ht="27" customHeight="1" x14ac:dyDescent="0.3">
      <c r="B10" s="3" t="s">
        <v>21</v>
      </c>
      <c r="C10" s="29">
        <f>+C11+C17+C27+C37+C45+C53+C63+C68+C71</f>
        <v>1024795636</v>
      </c>
      <c r="D10" s="8"/>
    </row>
    <row r="11" spans="2:5" s="4" customFormat="1" ht="27" customHeight="1" x14ac:dyDescent="0.3">
      <c r="B11" s="5" t="s">
        <v>22</v>
      </c>
      <c r="C11" s="30">
        <f>SUM(C12:C16)</f>
        <v>493015272</v>
      </c>
      <c r="D11" s="9"/>
    </row>
    <row r="12" spans="2:5" s="4" customFormat="1" ht="27" customHeight="1" x14ac:dyDescent="0.35">
      <c r="B12" s="6" t="s">
        <v>23</v>
      </c>
      <c r="C12" s="31">
        <v>375747353</v>
      </c>
      <c r="D12" s="12"/>
    </row>
    <row r="13" spans="2:5" s="4" customFormat="1" ht="27" customHeight="1" x14ac:dyDescent="0.35">
      <c r="B13" s="6" t="s">
        <v>24</v>
      </c>
      <c r="C13" s="31">
        <v>67781665</v>
      </c>
      <c r="D13" s="12"/>
    </row>
    <row r="14" spans="2:5" s="4" customFormat="1" ht="27" customHeight="1" x14ac:dyDescent="0.35">
      <c r="B14" s="6" t="s">
        <v>25</v>
      </c>
      <c r="C14" s="31"/>
      <c r="D14" s="12"/>
      <c r="E14" s="38"/>
    </row>
    <row r="15" spans="2:5" s="4" customFormat="1" ht="27" customHeight="1" x14ac:dyDescent="0.35">
      <c r="B15" s="6" t="s">
        <v>26</v>
      </c>
      <c r="C15" s="31"/>
      <c r="D15" s="12"/>
    </row>
    <row r="16" spans="2:5" s="4" customFormat="1" ht="27" customHeight="1" x14ac:dyDescent="0.35">
      <c r="B16" s="6" t="s">
        <v>27</v>
      </c>
      <c r="C16" s="31">
        <v>49486254</v>
      </c>
      <c r="D16" s="12"/>
    </row>
    <row r="17" spans="2:4" s="4" customFormat="1" ht="27" customHeight="1" x14ac:dyDescent="0.3">
      <c r="B17" s="5" t="s">
        <v>28</v>
      </c>
      <c r="C17" s="30">
        <f>SUM(C18:C26)</f>
        <v>180335892</v>
      </c>
      <c r="D17" s="9"/>
    </row>
    <row r="18" spans="2:4" s="4" customFormat="1" ht="27" customHeight="1" x14ac:dyDescent="0.35">
      <c r="B18" s="6" t="s">
        <v>29</v>
      </c>
      <c r="C18" s="31">
        <v>33780000</v>
      </c>
      <c r="D18" s="12"/>
    </row>
    <row r="19" spans="2:4" s="4" customFormat="1" ht="27" customHeight="1" x14ac:dyDescent="0.35">
      <c r="B19" s="6" t="s">
        <v>30</v>
      </c>
      <c r="C19" s="31">
        <v>5800000</v>
      </c>
      <c r="D19" s="12"/>
    </row>
    <row r="20" spans="2:4" s="4" customFormat="1" ht="27" customHeight="1" x14ac:dyDescent="0.35">
      <c r="B20" s="6" t="s">
        <v>31</v>
      </c>
      <c r="C20" s="31">
        <v>31000000</v>
      </c>
      <c r="D20" s="12"/>
    </row>
    <row r="21" spans="2:4" s="4" customFormat="1" ht="27" customHeight="1" x14ac:dyDescent="0.35">
      <c r="B21" s="6" t="s">
        <v>32</v>
      </c>
      <c r="C21" s="31">
        <v>2600000</v>
      </c>
      <c r="D21" s="12"/>
    </row>
    <row r="22" spans="2:4" s="4" customFormat="1" ht="27" customHeight="1" x14ac:dyDescent="0.35">
      <c r="B22" s="6" t="s">
        <v>33</v>
      </c>
      <c r="C22" s="31">
        <v>13025891</v>
      </c>
      <c r="D22" s="12"/>
    </row>
    <row r="23" spans="2:4" s="4" customFormat="1" ht="27" customHeight="1" x14ac:dyDescent="0.35">
      <c r="B23" s="6" t="s">
        <v>34</v>
      </c>
      <c r="C23" s="31">
        <v>12600000</v>
      </c>
      <c r="D23" s="12"/>
    </row>
    <row r="24" spans="2:4" s="4" customFormat="1" ht="45.75" customHeight="1" x14ac:dyDescent="0.35">
      <c r="B24" s="24" t="s">
        <v>35</v>
      </c>
      <c r="C24" s="31">
        <v>29590000</v>
      </c>
      <c r="D24" s="12"/>
    </row>
    <row r="25" spans="2:4" s="4" customFormat="1" ht="43.5" customHeight="1" x14ac:dyDescent="0.35">
      <c r="B25" s="24" t="s">
        <v>36</v>
      </c>
      <c r="C25" s="31">
        <v>30340000</v>
      </c>
      <c r="D25" s="12"/>
    </row>
    <row r="26" spans="2:4" s="4" customFormat="1" ht="27" customHeight="1" x14ac:dyDescent="0.35">
      <c r="B26" s="6" t="s">
        <v>37</v>
      </c>
      <c r="C26" s="31">
        <v>21600001</v>
      </c>
      <c r="D26" s="12"/>
    </row>
    <row r="27" spans="2:4" s="4" customFormat="1" ht="27" customHeight="1" x14ac:dyDescent="0.3">
      <c r="B27" s="5" t="s">
        <v>38</v>
      </c>
      <c r="C27" s="30">
        <f>SUM(C28:C36)</f>
        <v>309474472</v>
      </c>
      <c r="D27" s="9"/>
    </row>
    <row r="28" spans="2:4" s="4" customFormat="1" ht="27" customHeight="1" x14ac:dyDescent="0.35">
      <c r="B28" s="6" t="s">
        <v>39</v>
      </c>
      <c r="C28" s="31">
        <v>7700000</v>
      </c>
      <c r="D28" s="12"/>
    </row>
    <row r="29" spans="2:4" s="4" customFormat="1" ht="27" customHeight="1" x14ac:dyDescent="0.35">
      <c r="B29" s="6" t="s">
        <v>40</v>
      </c>
      <c r="C29" s="31">
        <v>10700000</v>
      </c>
      <c r="D29" s="12"/>
    </row>
    <row r="30" spans="2:4" s="4" customFormat="1" ht="27" customHeight="1" x14ac:dyDescent="0.35">
      <c r="B30" s="6" t="s">
        <v>41</v>
      </c>
      <c r="C30" s="31">
        <v>228422500</v>
      </c>
      <c r="D30" s="12"/>
    </row>
    <row r="31" spans="2:4" s="4" customFormat="1" ht="27" customHeight="1" x14ac:dyDescent="0.35">
      <c r="B31" s="6" t="s">
        <v>42</v>
      </c>
      <c r="C31" s="31">
        <v>3499999</v>
      </c>
      <c r="D31" s="12"/>
    </row>
    <row r="32" spans="2:4" s="4" customFormat="1" ht="27" customHeight="1" x14ac:dyDescent="0.35">
      <c r="B32" s="6" t="s">
        <v>43</v>
      </c>
      <c r="C32" s="31">
        <v>3010000</v>
      </c>
      <c r="D32" s="12"/>
    </row>
    <row r="33" spans="2:4" s="4" customFormat="1" ht="42" customHeight="1" x14ac:dyDescent="0.35">
      <c r="B33" s="6" t="s">
        <v>44</v>
      </c>
      <c r="C33" s="31">
        <v>290000</v>
      </c>
      <c r="D33" s="12"/>
    </row>
    <row r="34" spans="2:4" s="4" customFormat="1" ht="39" customHeight="1" x14ac:dyDescent="0.35">
      <c r="B34" s="24" t="s">
        <v>45</v>
      </c>
      <c r="C34" s="31">
        <v>15595000</v>
      </c>
      <c r="D34" s="12"/>
    </row>
    <row r="35" spans="2:4" s="4" customFormat="1" ht="39.75" customHeight="1" x14ac:dyDescent="0.35">
      <c r="B35" s="24" t="s">
        <v>46</v>
      </c>
      <c r="C35" s="31"/>
      <c r="D35" s="12"/>
    </row>
    <row r="36" spans="2:4" s="4" customFormat="1" ht="27" customHeight="1" x14ac:dyDescent="0.35">
      <c r="B36" s="6" t="s">
        <v>47</v>
      </c>
      <c r="C36" s="31">
        <v>40256973</v>
      </c>
      <c r="D36" s="12"/>
    </row>
    <row r="37" spans="2:4" s="4" customFormat="1" ht="27" customHeight="1" x14ac:dyDescent="0.3">
      <c r="B37" s="5" t="s">
        <v>48</v>
      </c>
      <c r="C37" s="30">
        <f>SUM(C38:C43)</f>
        <v>3000000</v>
      </c>
      <c r="D37" s="9"/>
    </row>
    <row r="38" spans="2:4" s="4" customFormat="1" ht="27" customHeight="1" x14ac:dyDescent="0.35">
      <c r="B38" s="6" t="s">
        <v>49</v>
      </c>
      <c r="C38" s="31">
        <v>3000000</v>
      </c>
      <c r="D38" s="12"/>
    </row>
    <row r="39" spans="2:4" s="4" customFormat="1" ht="38.25" customHeight="1" x14ac:dyDescent="0.35">
      <c r="B39" s="24" t="s">
        <v>50</v>
      </c>
      <c r="C39" s="31"/>
      <c r="D39" s="12"/>
    </row>
    <row r="40" spans="2:4" s="4" customFormat="1" ht="42" customHeight="1" x14ac:dyDescent="0.35">
      <c r="B40" s="24" t="s">
        <v>51</v>
      </c>
      <c r="C40" s="31"/>
      <c r="D40" s="12"/>
    </row>
    <row r="41" spans="2:4" s="4" customFormat="1" ht="42" customHeight="1" x14ac:dyDescent="0.35">
      <c r="B41" s="24" t="s">
        <v>52</v>
      </c>
      <c r="C41" s="31"/>
      <c r="D41" s="12"/>
    </row>
    <row r="42" spans="2:4" s="4" customFormat="1" ht="39.75" customHeight="1" x14ac:dyDescent="0.35">
      <c r="B42" s="24" t="s">
        <v>53</v>
      </c>
      <c r="C42" s="31"/>
      <c r="D42" s="12"/>
    </row>
    <row r="43" spans="2:4" s="4" customFormat="1" ht="27" customHeight="1" x14ac:dyDescent="0.35">
      <c r="B43" s="24" t="s">
        <v>54</v>
      </c>
      <c r="C43" s="31"/>
      <c r="D43" s="12"/>
    </row>
    <row r="44" spans="2:4" s="4" customFormat="1" ht="27" customHeight="1" x14ac:dyDescent="0.35">
      <c r="B44" s="6" t="s">
        <v>55</v>
      </c>
      <c r="C44" s="31"/>
      <c r="D44" s="12"/>
    </row>
    <row r="45" spans="2:4" s="4" customFormat="1" ht="36.75" customHeight="1" x14ac:dyDescent="0.35">
      <c r="B45" s="24" t="s">
        <v>56</v>
      </c>
      <c r="C45" s="30">
        <f>SUM(C46:C52)</f>
        <v>0</v>
      </c>
      <c r="D45" s="12"/>
    </row>
    <row r="46" spans="2:4" s="4" customFormat="1" ht="27" customHeight="1" x14ac:dyDescent="0.35">
      <c r="B46" s="5" t="s">
        <v>57</v>
      </c>
      <c r="C46" s="31"/>
      <c r="D46" s="14"/>
    </row>
    <row r="47" spans="2:4" s="4" customFormat="1" ht="36" customHeight="1" x14ac:dyDescent="0.35">
      <c r="B47" s="6" t="s">
        <v>58</v>
      </c>
      <c r="C47" s="31"/>
      <c r="D47" s="12"/>
    </row>
    <row r="48" spans="2:4" s="4" customFormat="1" ht="49.5" customHeight="1" x14ac:dyDescent="0.35">
      <c r="B48" s="24" t="s">
        <v>59</v>
      </c>
      <c r="C48" s="31"/>
      <c r="D48" s="12"/>
    </row>
    <row r="49" spans="2:4" s="4" customFormat="1" ht="42" customHeight="1" x14ac:dyDescent="0.35">
      <c r="B49" s="24" t="s">
        <v>60</v>
      </c>
      <c r="C49" s="31"/>
      <c r="D49" s="12"/>
    </row>
    <row r="50" spans="2:4" s="4" customFormat="1" ht="36.75" customHeight="1" x14ac:dyDescent="0.35">
      <c r="B50" s="24" t="s">
        <v>61</v>
      </c>
      <c r="C50" s="31"/>
      <c r="D50" s="12"/>
    </row>
    <row r="51" spans="2:4" s="4" customFormat="1" ht="27" customHeight="1" x14ac:dyDescent="0.35">
      <c r="B51" s="6" t="s">
        <v>62</v>
      </c>
      <c r="C51" s="31"/>
      <c r="D51" s="12"/>
    </row>
    <row r="52" spans="2:4" s="4" customFormat="1" ht="36.75" customHeight="1" x14ac:dyDescent="0.35">
      <c r="B52" s="24" t="s">
        <v>63</v>
      </c>
      <c r="C52" s="31"/>
      <c r="D52" s="12"/>
    </row>
    <row r="53" spans="2:4" s="4" customFormat="1" ht="27" customHeight="1" x14ac:dyDescent="0.3">
      <c r="B53" s="5" t="s">
        <v>64</v>
      </c>
      <c r="C53" s="30">
        <f>SUM(C54:C62)</f>
        <v>35070000</v>
      </c>
      <c r="D53" s="9"/>
    </row>
    <row r="54" spans="2:4" s="4" customFormat="1" ht="27" customHeight="1" x14ac:dyDescent="0.35">
      <c r="B54" s="6" t="s">
        <v>65</v>
      </c>
      <c r="C54" s="31">
        <v>9300000</v>
      </c>
      <c r="D54" s="12"/>
    </row>
    <row r="55" spans="2:4" s="4" customFormat="1" ht="42" customHeight="1" x14ac:dyDescent="0.35">
      <c r="B55" s="24" t="s">
        <v>66</v>
      </c>
      <c r="C55" s="31">
        <v>1000000</v>
      </c>
      <c r="D55" s="12"/>
    </row>
    <row r="56" spans="2:4" s="4" customFormat="1" ht="27" customHeight="1" x14ac:dyDescent="0.35">
      <c r="B56" s="6" t="s">
        <v>67</v>
      </c>
      <c r="C56" s="31">
        <v>550000</v>
      </c>
      <c r="D56" s="12"/>
    </row>
    <row r="57" spans="2:4" s="4" customFormat="1" ht="38.25" customHeight="1" x14ac:dyDescent="0.35">
      <c r="B57" s="24" t="s">
        <v>68</v>
      </c>
      <c r="C57" s="31">
        <v>12120000</v>
      </c>
      <c r="D57" s="12"/>
    </row>
    <row r="58" spans="2:4" s="4" customFormat="1" ht="27" customHeight="1" x14ac:dyDescent="0.35">
      <c r="B58" s="6" t="s">
        <v>69</v>
      </c>
      <c r="C58" s="31">
        <v>8200000</v>
      </c>
      <c r="D58" s="12"/>
    </row>
    <row r="59" spans="2:4" s="4" customFormat="1" ht="27" customHeight="1" x14ac:dyDescent="0.35">
      <c r="B59" s="6" t="s">
        <v>70</v>
      </c>
      <c r="C59" s="31">
        <v>400000</v>
      </c>
      <c r="D59" s="12"/>
    </row>
    <row r="60" spans="2:4" s="4" customFormat="1" ht="27" customHeight="1" x14ac:dyDescent="0.35">
      <c r="B60" s="6" t="s">
        <v>71</v>
      </c>
      <c r="C60" s="31"/>
      <c r="D60" s="12"/>
    </row>
    <row r="61" spans="2:4" s="4" customFormat="1" ht="27" customHeight="1" x14ac:dyDescent="0.35">
      <c r="B61" s="6" t="s">
        <v>72</v>
      </c>
      <c r="C61" s="31">
        <v>3000000</v>
      </c>
      <c r="D61" s="12"/>
    </row>
    <row r="62" spans="2:4" s="4" customFormat="1" ht="36.75" customHeight="1" x14ac:dyDescent="0.35">
      <c r="B62" s="24" t="s">
        <v>73</v>
      </c>
      <c r="C62" s="31">
        <v>500000</v>
      </c>
      <c r="D62" s="12"/>
    </row>
    <row r="63" spans="2:4" s="4" customFormat="1" ht="27" customHeight="1" x14ac:dyDescent="0.3">
      <c r="B63" s="5" t="s">
        <v>74</v>
      </c>
      <c r="C63" s="30">
        <f>SUM(C64:C66)</f>
        <v>3900000</v>
      </c>
      <c r="D63" s="9"/>
    </row>
    <row r="64" spans="2:4" s="4" customFormat="1" ht="27" customHeight="1" x14ac:dyDescent="0.35">
      <c r="B64" s="6" t="s">
        <v>75</v>
      </c>
      <c r="C64" s="31">
        <v>3900000</v>
      </c>
      <c r="D64" s="12"/>
    </row>
    <row r="65" spans="2:4" s="4" customFormat="1" ht="27" customHeight="1" x14ac:dyDescent="0.35">
      <c r="B65" s="6" t="s">
        <v>76</v>
      </c>
      <c r="C65" s="31"/>
      <c r="D65" s="12"/>
    </row>
    <row r="66" spans="2:4" s="4" customFormat="1" ht="27" customHeight="1" x14ac:dyDescent="0.35">
      <c r="B66" s="6" t="s">
        <v>77</v>
      </c>
      <c r="C66" s="31"/>
      <c r="D66" s="12"/>
    </row>
    <row r="67" spans="2:4" s="4" customFormat="1" ht="44.25" customHeight="1" x14ac:dyDescent="0.35">
      <c r="B67" s="24" t="s">
        <v>78</v>
      </c>
      <c r="C67" s="31"/>
      <c r="D67" s="12"/>
    </row>
    <row r="68" spans="2:4" s="4" customFormat="1" ht="42" customHeight="1" x14ac:dyDescent="0.35">
      <c r="B68" s="25" t="s">
        <v>79</v>
      </c>
      <c r="C68" s="30"/>
      <c r="D68" s="14"/>
    </row>
    <row r="69" spans="2:4" s="4" customFormat="1" ht="27" customHeight="1" x14ac:dyDescent="0.35">
      <c r="B69" s="6" t="s">
        <v>80</v>
      </c>
      <c r="C69" s="31"/>
      <c r="D69" s="12"/>
    </row>
    <row r="70" spans="2:4" s="4" customFormat="1" ht="39.75" customHeight="1" x14ac:dyDescent="0.35">
      <c r="B70" s="24" t="s">
        <v>81</v>
      </c>
      <c r="C70" s="31"/>
      <c r="D70" s="12"/>
    </row>
    <row r="71" spans="2:4" s="4" customFormat="1" ht="27" customHeight="1" x14ac:dyDescent="0.35">
      <c r="B71" s="5" t="s">
        <v>82</v>
      </c>
      <c r="C71" s="30">
        <f>SUM(C72:C74)</f>
        <v>0</v>
      </c>
      <c r="D71" s="14"/>
    </row>
    <row r="72" spans="2:4" s="4" customFormat="1" ht="27" customHeight="1" x14ac:dyDescent="0.35">
      <c r="B72" s="6" t="s">
        <v>83</v>
      </c>
      <c r="C72" s="31"/>
      <c r="D72" s="12"/>
    </row>
    <row r="73" spans="2:4" s="4" customFormat="1" ht="27" customHeight="1" x14ac:dyDescent="0.35">
      <c r="B73" s="6" t="s">
        <v>84</v>
      </c>
      <c r="C73" s="31"/>
      <c r="D73" s="12"/>
    </row>
    <row r="74" spans="2:4" s="4" customFormat="1" ht="42" customHeight="1" x14ac:dyDescent="0.35">
      <c r="B74" s="24" t="s">
        <v>85</v>
      </c>
      <c r="C74" s="31"/>
      <c r="D74" s="12"/>
    </row>
    <row r="75" spans="2:4" s="4" customFormat="1" ht="27" customHeight="1" x14ac:dyDescent="0.35">
      <c r="B75" s="3" t="s">
        <v>86</v>
      </c>
      <c r="C75" s="32"/>
      <c r="D75" s="16"/>
    </row>
    <row r="76" spans="2:4" s="4" customFormat="1" ht="27" customHeight="1" x14ac:dyDescent="0.35">
      <c r="B76" s="5" t="s">
        <v>87</v>
      </c>
      <c r="C76" s="33"/>
      <c r="D76" s="14"/>
    </row>
    <row r="77" spans="2:4" s="4" customFormat="1" ht="27" customHeight="1" x14ac:dyDescent="0.35">
      <c r="B77" s="6" t="s">
        <v>88</v>
      </c>
      <c r="C77" s="34"/>
      <c r="D77" s="12"/>
    </row>
    <row r="78" spans="2:4" s="4" customFormat="1" ht="27" customHeight="1" x14ac:dyDescent="0.35">
      <c r="B78" s="6" t="s">
        <v>89</v>
      </c>
      <c r="C78" s="34"/>
      <c r="D78" s="12"/>
    </row>
    <row r="79" spans="2:4" s="4" customFormat="1" ht="27" customHeight="1" x14ac:dyDescent="0.35">
      <c r="B79" s="5" t="s">
        <v>90</v>
      </c>
      <c r="C79" s="33"/>
      <c r="D79" s="14"/>
    </row>
    <row r="80" spans="2:4" s="4" customFormat="1" ht="27" customHeight="1" x14ac:dyDescent="0.35">
      <c r="B80" s="6" t="s">
        <v>91</v>
      </c>
      <c r="C80" s="34"/>
      <c r="D80" s="12"/>
    </row>
    <row r="81" spans="1:4" s="4" customFormat="1" ht="27" customHeight="1" x14ac:dyDescent="0.35">
      <c r="B81" s="6" t="s">
        <v>92</v>
      </c>
      <c r="C81" s="34"/>
      <c r="D81" s="12"/>
    </row>
    <row r="82" spans="1:4" s="4" customFormat="1" ht="27" customHeight="1" x14ac:dyDescent="0.35">
      <c r="B82" s="5" t="s">
        <v>93</v>
      </c>
      <c r="C82" s="33"/>
      <c r="D82" s="14"/>
    </row>
    <row r="83" spans="1:4" s="4" customFormat="1" ht="27" customHeight="1" x14ac:dyDescent="0.35">
      <c r="B83" s="6" t="s">
        <v>94</v>
      </c>
      <c r="C83" s="34"/>
      <c r="D83" s="12"/>
    </row>
    <row r="84" spans="1:4" s="4" customFormat="1" ht="24.95" customHeight="1" x14ac:dyDescent="0.35">
      <c r="B84" s="7" t="s">
        <v>95</v>
      </c>
      <c r="C84" s="35">
        <f>+C11+C17+C27+C37+C45+C53+C63+C68+C71</f>
        <v>1024795636</v>
      </c>
      <c r="D84" s="17"/>
    </row>
    <row r="85" spans="1:4" ht="34.5" x14ac:dyDescent="0.25">
      <c r="B85" s="43" t="s">
        <v>120</v>
      </c>
    </row>
    <row r="86" spans="1:4" ht="34.5" x14ac:dyDescent="0.25">
      <c r="B86" s="43" t="s">
        <v>121</v>
      </c>
    </row>
    <row r="87" spans="1:4" ht="86.25" x14ac:dyDescent="0.25">
      <c r="B87" s="43" t="s">
        <v>122</v>
      </c>
    </row>
    <row r="88" spans="1:4" x14ac:dyDescent="0.25">
      <c r="B88" s="40"/>
      <c r="C88" s="39"/>
    </row>
    <row r="89" spans="1:4" ht="18.75" x14ac:dyDescent="0.3">
      <c r="B89" s="37"/>
    </row>
    <row r="90" spans="1:4" ht="18.75" x14ac:dyDescent="0.3">
      <c r="B90" s="37"/>
    </row>
    <row r="91" spans="1:4" ht="18.75" x14ac:dyDescent="0.3">
      <c r="B91" s="37"/>
    </row>
    <row r="92" spans="1:4" ht="23.25" x14ac:dyDescent="0.35">
      <c r="B92" s="27" t="s">
        <v>110</v>
      </c>
      <c r="C92" s="50" t="s">
        <v>99</v>
      </c>
      <c r="D92" s="50"/>
    </row>
    <row r="93" spans="1:4" ht="23.25" x14ac:dyDescent="0.35">
      <c r="B93" s="28" t="s">
        <v>111</v>
      </c>
      <c r="C93" s="20" t="s">
        <v>112</v>
      </c>
      <c r="D93" s="20"/>
    </row>
    <row r="94" spans="1:4" ht="18.75" x14ac:dyDescent="0.3">
      <c r="B94" s="37"/>
    </row>
    <row r="95" spans="1:4" ht="12" customHeight="1" x14ac:dyDescent="0.3">
      <c r="B95" s="37"/>
    </row>
    <row r="96" spans="1:4" ht="33.75" hidden="1" customHeight="1" x14ac:dyDescent="0.35">
      <c r="A96" s="1" t="s">
        <v>96</v>
      </c>
      <c r="B96" s="27"/>
      <c r="C96" s="50"/>
      <c r="D96" s="50"/>
    </row>
    <row r="97" spans="2:4" ht="23.25" hidden="1" x14ac:dyDescent="0.35">
      <c r="B97" s="28"/>
      <c r="C97" s="20"/>
      <c r="D97" s="20"/>
    </row>
    <row r="98" spans="2:4" ht="23.25" hidden="1" x14ac:dyDescent="0.35">
      <c r="B98" s="20"/>
      <c r="C98" s="20"/>
      <c r="D98" s="20"/>
    </row>
    <row r="99" spans="2:4" ht="23.25" hidden="1" x14ac:dyDescent="0.35">
      <c r="B99" s="51"/>
      <c r="C99" s="51"/>
      <c r="D99" s="51"/>
    </row>
    <row r="100" spans="2:4" ht="23.25" x14ac:dyDescent="0.25">
      <c r="B100" s="21" t="s">
        <v>97</v>
      </c>
      <c r="C100" s="21"/>
      <c r="D100" s="21"/>
    </row>
    <row r="101" spans="2:4" ht="21" customHeight="1" x14ac:dyDescent="0.35">
      <c r="B101" s="20" t="s">
        <v>98</v>
      </c>
      <c r="C101" s="20"/>
    </row>
    <row r="102" spans="2:4" ht="21" x14ac:dyDescent="0.35">
      <c r="B102" s="52"/>
      <c r="C102" s="52"/>
      <c r="D102" s="52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2:17" ht="21" customHeight="1" x14ac:dyDescent="0.25">
      <c r="B2" s="55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2:17" ht="15.75" x14ac:dyDescent="0.25">
      <c r="B3" s="57">
        <v>2022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2:17" ht="15.75" customHeight="1" x14ac:dyDescent="0.25">
      <c r="B4" s="59" t="s">
        <v>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2:17" ht="15.75" customHeight="1" x14ac:dyDescent="0.25">
      <c r="B5" s="26" t="s">
        <v>3</v>
      </c>
      <c r="C5" s="26"/>
      <c r="D5" s="26"/>
    </row>
    <row r="7" spans="2:17" ht="15" customHeight="1" x14ac:dyDescent="0.25">
      <c r="B7" s="61" t="s">
        <v>4</v>
      </c>
      <c r="C7" s="62" t="s">
        <v>5</v>
      </c>
      <c r="D7" s="62" t="s">
        <v>6</v>
      </c>
      <c r="E7" s="65" t="s">
        <v>7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</row>
    <row r="8" spans="2:17" ht="24" customHeight="1" x14ac:dyDescent="0.35">
      <c r="B8" s="61"/>
      <c r="C8" s="63"/>
      <c r="D8" s="63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7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34516386.939999998</v>
      </c>
    </row>
    <row r="10" spans="2:17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31761117.390000001</v>
      </c>
    </row>
    <row r="11" spans="2:17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/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26334286.199999999</v>
      </c>
    </row>
    <row r="12" spans="2:17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/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1437000</v>
      </c>
    </row>
    <row r="13" spans="2:17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7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7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0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3989831.19</v>
      </c>
    </row>
    <row r="16" spans="2:17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-12331512</v>
      </c>
      <c r="E16" s="9">
        <f t="shared" ref="E16:P16" si="4">SUM(E17:E25)</f>
        <v>2755269.55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2755269.55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1991078.74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0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0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/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/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565259.18000000005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0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0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-4500000</v>
      </c>
      <c r="E24" s="11">
        <v>198931.63</v>
      </c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198931.63</v>
      </c>
    </row>
    <row r="25" spans="2:17" s="4" customFormat="1" ht="27" customHeight="1" x14ac:dyDescent="0.35">
      <c r="B25" s="6" t="s">
        <v>37</v>
      </c>
      <c r="C25" s="31">
        <v>21600001</v>
      </c>
      <c r="D25" s="12"/>
      <c r="E25" s="11"/>
      <c r="F25" s="11"/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0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-11550000</v>
      </c>
      <c r="E26" s="9">
        <f t="shared" ref="E26:P26" si="6">SUM(E27:E35)</f>
        <v>0</v>
      </c>
      <c r="F26" s="9">
        <f t="shared" si="6"/>
        <v>0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0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-1500000</v>
      </c>
      <c r="E27" s="11">
        <v>0</v>
      </c>
      <c r="F27" s="11"/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0</v>
      </c>
    </row>
    <row r="28" spans="2:17" s="4" customFormat="1" ht="27" customHeight="1" x14ac:dyDescent="0.35">
      <c r="B28" s="6" t="s">
        <v>40</v>
      </c>
      <c r="C28" s="31">
        <v>10700000</v>
      </c>
      <c r="D28" s="12"/>
      <c r="E28" s="11">
        <v>0</v>
      </c>
      <c r="F28" s="11"/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/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/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50000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1200000</v>
      </c>
      <c r="E35" s="11"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0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0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0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0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0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0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0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/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3500000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1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1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1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0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34516386.939999998</v>
      </c>
    </row>
    <row r="84" spans="1:17" ht="18.75" x14ac:dyDescent="0.25">
      <c r="B84" s="41" t="s">
        <v>113</v>
      </c>
    </row>
    <row r="85" spans="1:17" ht="18.75" x14ac:dyDescent="0.25">
      <c r="B85" s="42" t="s">
        <v>114</v>
      </c>
    </row>
    <row r="86" spans="1:17" ht="37.5" x14ac:dyDescent="0.25">
      <c r="B86" s="42" t="s">
        <v>115</v>
      </c>
    </row>
    <row r="87" spans="1:17" ht="18.75" x14ac:dyDescent="0.25">
      <c r="B87" s="42" t="s">
        <v>116</v>
      </c>
    </row>
    <row r="88" spans="1:17" ht="18.75" x14ac:dyDescent="0.25">
      <c r="B88" s="42" t="s">
        <v>117</v>
      </c>
    </row>
    <row r="89" spans="1:17" ht="18.75" x14ac:dyDescent="0.25">
      <c r="B89" s="42" t="s">
        <v>118</v>
      </c>
    </row>
    <row r="90" spans="1:17" ht="18.75" x14ac:dyDescent="0.25">
      <c r="B90" s="42" t="s">
        <v>119</v>
      </c>
    </row>
    <row r="91" spans="1:17" x14ac:dyDescent="0.25">
      <c r="B91" s="40"/>
    </row>
    <row r="92" spans="1:17" ht="18.75" x14ac:dyDescent="0.3">
      <c r="B92" s="37"/>
    </row>
    <row r="93" spans="1:17" ht="18.75" x14ac:dyDescent="0.3">
      <c r="B93" s="37"/>
    </row>
    <row r="94" spans="1:17" ht="33.75" customHeight="1" x14ac:dyDescent="0.35">
      <c r="A94" s="1" t="s">
        <v>96</v>
      </c>
      <c r="B94" s="27" t="s">
        <v>102</v>
      </c>
      <c r="C94" s="50" t="s">
        <v>99</v>
      </c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</row>
    <row r="95" spans="1:17" ht="23.25" x14ac:dyDescent="0.35">
      <c r="B95" s="28" t="s">
        <v>101</v>
      </c>
      <c r="C95" s="64" t="s">
        <v>103</v>
      </c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</row>
    <row r="96" spans="1:17" ht="23.25" hidden="1" x14ac:dyDescent="0.35">
      <c r="B96" s="51"/>
      <c r="C96" s="51"/>
      <c r="D96" s="51"/>
    </row>
    <row r="97" spans="2:4" ht="23.25" x14ac:dyDescent="0.25">
      <c r="B97" s="21" t="s">
        <v>97</v>
      </c>
      <c r="C97" s="21"/>
      <c r="D97" s="21"/>
    </row>
    <row r="98" spans="2:4" ht="21" customHeight="1" x14ac:dyDescent="0.35">
      <c r="B98" s="20" t="s">
        <v>98</v>
      </c>
      <c r="C98" s="20"/>
    </row>
    <row r="99" spans="2:4" ht="21" x14ac:dyDescent="0.35">
      <c r="B99" s="52"/>
      <c r="C99" s="52"/>
      <c r="D99" s="52"/>
    </row>
  </sheetData>
  <mergeCells count="12">
    <mergeCell ref="B1:Q1"/>
    <mergeCell ref="B2:Q2"/>
    <mergeCell ref="B3:Q3"/>
    <mergeCell ref="B4:Q4"/>
    <mergeCell ref="C94:Q94"/>
    <mergeCell ref="C95:Q95"/>
    <mergeCell ref="B96:D96"/>
    <mergeCell ref="B99:D99"/>
    <mergeCell ref="E7:Q7"/>
    <mergeCell ref="B7:B8"/>
    <mergeCell ref="C7:C8"/>
    <mergeCell ref="D7:D8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3"/>
  <sheetViews>
    <sheetView view="pageBreakPreview" topLeftCell="B67" zoomScale="60" zoomScaleNormal="100" workbookViewId="0">
      <selection activeCell="G83" sqref="G83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37"/>
    </row>
    <row r="2" spans="2:18" ht="21" customHeight="1" x14ac:dyDescent="0.3">
      <c r="B2" s="55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36"/>
    </row>
    <row r="3" spans="2:18" ht="18.75" x14ac:dyDescent="0.3">
      <c r="B3" s="57">
        <v>2022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37"/>
    </row>
    <row r="4" spans="2:18" ht="15.75" customHeight="1" x14ac:dyDescent="0.3">
      <c r="B4" s="59" t="s">
        <v>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61" t="s">
        <v>4</v>
      </c>
      <c r="C7" s="62" t="s">
        <v>5</v>
      </c>
      <c r="D7" s="62" t="s">
        <v>6</v>
      </c>
      <c r="E7" s="65" t="s">
        <v>7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</row>
    <row r="8" spans="2:18" ht="30" customHeight="1" x14ac:dyDescent="0.35">
      <c r="B8" s="61"/>
      <c r="C8" s="63"/>
      <c r="D8" s="63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163337254.56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95824616.640000001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>
        <v>26901888.100000001</v>
      </c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79491760.5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>
        <v>1460000</v>
      </c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4357000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4008226.99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11975856.140000001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20907776.32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2871016.63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7007514.5800000001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1254948.98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>
        <v>142192</v>
      </c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415422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>
        <v>0</v>
      </c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2626839.9000000004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>
        <v>746770.61</v>
      </c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2116569.73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>
        <v>239337.94</v>
      </c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1082547.55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>
        <v>418720.11</v>
      </c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1999738.38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>
        <v>1933312</v>
      </c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4376195.2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40197229.850000001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>
        <v>76700</v>
      </c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233640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>
        <v>0</v>
      </c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>
        <v>0</v>
      </c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>
        <v>5760000</v>
      </c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5760000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>
        <v>56618.05</v>
      </c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754009.85000000009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6407631.75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218182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1964740.53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163337254.56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50" t="s">
        <v>102</v>
      </c>
      <c r="L94" s="50"/>
      <c r="M94" s="50"/>
      <c r="N94" s="50"/>
    </row>
    <row r="95" spans="2:17" ht="23.25" x14ac:dyDescent="0.35">
      <c r="B95" s="45" t="s">
        <v>125</v>
      </c>
      <c r="H95" s="46"/>
      <c r="I95" s="46"/>
      <c r="J95" s="46"/>
      <c r="K95" s="68" t="s">
        <v>123</v>
      </c>
      <c r="L95" s="68"/>
      <c r="M95" s="68"/>
      <c r="N95" s="68"/>
    </row>
    <row r="97" spans="1:17" ht="33.75" customHeight="1" x14ac:dyDescent="0.35">
      <c r="A97" s="1" t="s">
        <v>96</v>
      </c>
      <c r="D97" s="50" t="s">
        <v>99</v>
      </c>
      <c r="E97" s="50"/>
      <c r="F97" s="50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64" t="s">
        <v>126</v>
      </c>
      <c r="E98" s="64"/>
      <c r="F98" s="64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51"/>
      <c r="C100" s="51"/>
      <c r="D100" s="51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52"/>
      <c r="C103" s="52"/>
      <c r="D103" s="52"/>
    </row>
  </sheetData>
  <mergeCells count="14">
    <mergeCell ref="B1:Q1"/>
    <mergeCell ref="B2:Q2"/>
    <mergeCell ref="B3:Q3"/>
    <mergeCell ref="B4:Q4"/>
    <mergeCell ref="B7:B8"/>
    <mergeCell ref="C7:C8"/>
    <mergeCell ref="D7:D8"/>
    <mergeCell ref="E7:Q7"/>
    <mergeCell ref="D98:F98"/>
    <mergeCell ref="K94:N94"/>
    <mergeCell ref="K95:N95"/>
    <mergeCell ref="B100:D100"/>
    <mergeCell ref="B103:D103"/>
    <mergeCell ref="D97:F9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3"/>
  <sheetViews>
    <sheetView view="pageBreakPreview" topLeftCell="B1" zoomScale="60" zoomScaleNormal="100" workbookViewId="0">
      <selection activeCell="B1" sqref="A1:XFD1048576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37"/>
    </row>
    <row r="2" spans="2:18" ht="21" customHeight="1" x14ac:dyDescent="0.3">
      <c r="B2" s="55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36"/>
    </row>
    <row r="3" spans="2:18" ht="18.75" x14ac:dyDescent="0.3">
      <c r="B3" s="57">
        <v>2022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37"/>
    </row>
    <row r="4" spans="2:18" ht="15.75" customHeight="1" x14ac:dyDescent="0.3">
      <c r="B4" s="59" t="s">
        <v>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61" t="s">
        <v>4</v>
      </c>
      <c r="C7" s="62" t="s">
        <v>5</v>
      </c>
      <c r="D7" s="62" t="s">
        <v>6</v>
      </c>
      <c r="E7" s="65" t="s">
        <v>7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</row>
    <row r="8" spans="2:18" ht="30" customHeight="1" x14ac:dyDescent="0.35">
      <c r="B8" s="61"/>
      <c r="C8" s="63"/>
      <c r="D8" s="63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357964502.38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182422175.59000003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132884501.74000001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29543107.210000001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19994566.640000001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-33219712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39481444.590000004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12465108.219999999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1616521.48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/>
      <c r="K19" s="11">
        <v>0</v>
      </c>
      <c r="L19" s="11"/>
      <c r="M19" s="11"/>
      <c r="N19" s="11"/>
      <c r="O19" s="12"/>
      <c r="P19" s="12"/>
      <c r="Q19" s="13">
        <f t="shared" si="5"/>
        <v>1943982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0</v>
      </c>
      <c r="L20" s="11"/>
      <c r="M20" s="11"/>
      <c r="N20" s="11"/>
      <c r="O20" s="12"/>
      <c r="P20" s="12"/>
      <c r="Q20" s="13">
        <f t="shared" si="5"/>
        <v>29840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/>
      <c r="K21" s="11"/>
      <c r="L21" s="11"/>
      <c r="M21" s="11"/>
      <c r="N21" s="11"/>
      <c r="O21" s="12"/>
      <c r="P21" s="12"/>
      <c r="Q21" s="13">
        <f t="shared" si="5"/>
        <v>5241122.91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/>
      <c r="K22" s="11"/>
      <c r="L22" s="11"/>
      <c r="M22" s="11"/>
      <c r="N22" s="11"/>
      <c r="O22" s="12"/>
      <c r="P22" s="12"/>
      <c r="Q22" s="13">
        <f t="shared" si="5"/>
        <v>4176259.17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/>
      <c r="K23" s="11"/>
      <c r="L23" s="11"/>
      <c r="M23" s="11"/>
      <c r="N23" s="11"/>
      <c r="O23" s="12"/>
      <c r="P23" s="12"/>
      <c r="Q23" s="13">
        <f t="shared" si="5"/>
        <v>2917571.19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-14400000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/>
      <c r="K24" s="11"/>
      <c r="L24" s="11"/>
      <c r="M24" s="11"/>
      <c r="N24" s="11"/>
      <c r="O24" s="12"/>
      <c r="P24" s="12"/>
      <c r="Q24" s="13">
        <f t="shared" si="5"/>
        <v>2886157.42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2500000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8204882.2000000002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4638200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118095691.43000001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259478.92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-2109800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15580000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100816678.88</v>
      </c>
    </row>
    <row r="30" spans="2:17" s="4" customFormat="1" ht="27" customHeight="1" x14ac:dyDescent="0.35">
      <c r="B30" s="6" t="s">
        <v>42</v>
      </c>
      <c r="C30" s="1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158629.95000000001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/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6259350.79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-3962000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/>
      <c r="K35" s="11"/>
      <c r="L35" s="11"/>
      <c r="M35" s="11"/>
      <c r="N35" s="11"/>
      <c r="O35" s="11"/>
      <c r="P35" s="12"/>
      <c r="Q35" s="13">
        <f t="shared" si="5"/>
        <v>9854669.9000000004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17965190.77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18500000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12819949.390000001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540000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-780000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/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7700000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7700000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357964502.38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50" t="s">
        <v>102</v>
      </c>
      <c r="L94" s="50"/>
      <c r="M94" s="50"/>
      <c r="N94" s="50"/>
    </row>
    <row r="95" spans="2:17" ht="23.25" x14ac:dyDescent="0.35">
      <c r="B95" s="45" t="s">
        <v>125</v>
      </c>
      <c r="H95" s="46"/>
      <c r="I95" s="46"/>
      <c r="J95" s="46"/>
      <c r="K95" s="68" t="s">
        <v>123</v>
      </c>
      <c r="L95" s="68"/>
      <c r="M95" s="68"/>
      <c r="N95" s="68"/>
    </row>
    <row r="97" spans="1:17" ht="33.75" customHeight="1" x14ac:dyDescent="0.35">
      <c r="A97" s="1" t="s">
        <v>96</v>
      </c>
      <c r="D97" s="50" t="s">
        <v>99</v>
      </c>
      <c r="E97" s="50"/>
      <c r="F97" s="50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64" t="s">
        <v>126</v>
      </c>
      <c r="E98" s="64"/>
      <c r="F98" s="64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51"/>
      <c r="C100" s="51"/>
      <c r="D100" s="51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52"/>
      <c r="C103" s="52"/>
      <c r="D103" s="52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37"/>
    </row>
    <row r="2" spans="2:18" ht="21" customHeight="1" x14ac:dyDescent="0.3">
      <c r="B2" s="55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36"/>
    </row>
    <row r="3" spans="2:18" ht="18.75" x14ac:dyDescent="0.3">
      <c r="B3" s="57">
        <v>2022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37"/>
    </row>
    <row r="4" spans="2:18" ht="15.75" customHeight="1" x14ac:dyDescent="0.3">
      <c r="B4" s="69" t="s">
        <v>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61" t="s">
        <v>4</v>
      </c>
      <c r="C7" s="62" t="s">
        <v>5</v>
      </c>
      <c r="D7" s="62" t="s">
        <v>6</v>
      </c>
      <c r="E7" s="65" t="s">
        <v>7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</row>
    <row r="8" spans="2:18" ht="30" customHeight="1" x14ac:dyDescent="0.35">
      <c r="B8" s="61"/>
      <c r="C8" s="63"/>
      <c r="D8" s="63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459843664.75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-8000000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247823011.63000003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187202702.71000001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32483107.210000001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28137201.710000001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-31949712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>SUM(J17:J25)</f>
        <v>13468296.149999999</v>
      </c>
      <c r="K16" s="9">
        <f t="shared" si="4"/>
        <v>7708140.9500000002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60657881.689999998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20535813.849999998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400000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2152486.6800000002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/>
      <c r="M19" s="11"/>
      <c r="N19" s="11"/>
      <c r="O19" s="12"/>
      <c r="P19" s="12"/>
      <c r="Q19" s="13">
        <f t="shared" si="5"/>
        <v>2491644.5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/>
      <c r="M20" s="11"/>
      <c r="N20" s="11"/>
      <c r="O20" s="12"/>
      <c r="P20" s="12"/>
      <c r="Q20" s="13">
        <f t="shared" si="5"/>
        <v>191546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2476000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/>
      <c r="M21" s="11"/>
      <c r="N21" s="11"/>
      <c r="O21" s="12"/>
      <c r="P21" s="12"/>
      <c r="Q21" s="13">
        <f t="shared" si="5"/>
        <v>5721122.9100000001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/>
      <c r="M22" s="11"/>
      <c r="N22" s="11"/>
      <c r="O22" s="12"/>
      <c r="P22" s="12"/>
      <c r="Q22" s="13">
        <f t="shared" si="5"/>
        <v>5782320.4799999995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-10920000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/>
      <c r="M23" s="11"/>
      <c r="N23" s="11"/>
      <c r="O23" s="12"/>
      <c r="P23" s="12"/>
      <c r="Q23" s="13">
        <f t="shared" si="5"/>
        <v>3561668.3499999996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-17400000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/>
      <c r="M24" s="11"/>
      <c r="N24" s="11"/>
      <c r="O24" s="12"/>
      <c r="P24" s="12"/>
      <c r="Q24" s="13">
        <f t="shared" si="5"/>
        <v>3696647.42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16100000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0</v>
      </c>
      <c r="M25" s="11"/>
      <c r="N25" s="11">
        <v>0</v>
      </c>
      <c r="O25" s="2"/>
      <c r="P25" s="12"/>
      <c r="Q25" s="13">
        <f t="shared" si="5"/>
        <v>16524631.5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-8761800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3597286.85</v>
      </c>
      <c r="K26" s="9">
        <f t="shared" si="6"/>
        <v>2781055.8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124474034.07999998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0</v>
      </c>
      <c r="M27" s="11"/>
      <c r="N27" s="11"/>
      <c r="O27" s="11"/>
      <c r="P27" s="12"/>
      <c r="Q27" s="13">
        <f t="shared" si="5"/>
        <v>1386856.92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-9109800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10630000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11">
        <v>0</v>
      </c>
      <c r="M29" s="11"/>
      <c r="N29" s="11"/>
      <c r="O29" s="11"/>
      <c r="P29" s="12"/>
      <c r="Q29" s="13">
        <f t="shared" si="5"/>
        <v>101073470.47999999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-3000000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0</v>
      </c>
      <c r="M31" s="11"/>
      <c r="N31" s="11"/>
      <c r="O31" s="11"/>
      <c r="P31" s="12"/>
      <c r="Q31" s="13">
        <f t="shared" si="5"/>
        <v>786207.10000000009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-2100000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0</v>
      </c>
      <c r="M33" s="11"/>
      <c r="N33" s="11">
        <v>0</v>
      </c>
      <c r="O33" s="11"/>
      <c r="P33" s="12"/>
      <c r="Q33" s="13">
        <f t="shared" si="5"/>
        <v>6306550.79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-312000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/>
      <c r="M35" s="11"/>
      <c r="N35" s="11"/>
      <c r="O35" s="11"/>
      <c r="P35" s="12"/>
      <c r="Q35" s="13">
        <f t="shared" si="5"/>
        <v>14174065.800000001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33411512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>SUM(J53:J61)</f>
        <v>2498200.79</v>
      </c>
      <c r="K52" s="9">
        <f t="shared" si="8"/>
        <v>6425345.79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26888737.350000001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30800000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0</v>
      </c>
      <c r="M53" s="11"/>
      <c r="N53" s="11">
        <v>0</v>
      </c>
      <c r="O53" s="11"/>
      <c r="P53" s="12"/>
      <c r="Q53" s="13">
        <f t="shared" si="5"/>
        <v>19584446.43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140000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/>
      <c r="O54" s="11">
        <v>0</v>
      </c>
      <c r="P54" s="12"/>
      <c r="Q54" s="13">
        <f t="shared" si="5"/>
        <v>975879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820000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-1100000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306328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5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7">
        <f t="shared" si="11"/>
        <v>52541049.399999999</v>
      </c>
      <c r="K83" s="18">
        <f t="shared" si="11"/>
        <v>49338112.969999999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459843664.75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50" t="s">
        <v>102</v>
      </c>
      <c r="L94" s="50"/>
      <c r="M94" s="50"/>
      <c r="N94" s="50"/>
    </row>
    <row r="95" spans="2:17" ht="23.25" x14ac:dyDescent="0.35">
      <c r="B95" s="45" t="s">
        <v>125</v>
      </c>
      <c r="H95" s="46"/>
      <c r="I95" s="46"/>
      <c r="J95" s="46"/>
      <c r="K95" s="68" t="s">
        <v>123</v>
      </c>
      <c r="L95" s="68"/>
      <c r="M95" s="68"/>
      <c r="N95" s="68"/>
    </row>
    <row r="97" spans="1:17" ht="33.75" customHeight="1" x14ac:dyDescent="0.35">
      <c r="A97" s="1" t="s">
        <v>96</v>
      </c>
      <c r="D97" s="50" t="s">
        <v>99</v>
      </c>
      <c r="E97" s="50"/>
      <c r="F97" s="50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64" t="s">
        <v>126</v>
      </c>
      <c r="E98" s="64"/>
      <c r="F98" s="64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51"/>
      <c r="C100" s="51"/>
      <c r="D100" s="51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52"/>
      <c r="C103" s="52"/>
      <c r="D103" s="52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3"/>
  <sheetViews>
    <sheetView tabSelected="1" topLeftCell="B1" zoomScaleNormal="100" workbookViewId="0">
      <selection activeCell="C96" sqref="C96"/>
    </sheetView>
  </sheetViews>
  <sheetFormatPr defaultColWidth="11.42578125" defaultRowHeight="20.100000000000001" customHeight="1" x14ac:dyDescent="0.25"/>
  <cols>
    <col min="1" max="1" width="5.85546875" style="74" hidden="1" customWidth="1"/>
    <col min="2" max="2" width="44.28515625" style="116" customWidth="1"/>
    <col min="3" max="3" width="17.28515625" style="74" customWidth="1"/>
    <col min="4" max="4" width="15" style="74" customWidth="1"/>
    <col min="5" max="6" width="13.28515625" style="74" customWidth="1"/>
    <col min="7" max="7" width="14.28515625" style="74" bestFit="1" customWidth="1"/>
    <col min="8" max="8" width="15.28515625" style="74" bestFit="1" customWidth="1"/>
    <col min="9" max="10" width="14.28515625" style="74" bestFit="1" customWidth="1"/>
    <col min="11" max="12" width="13.7109375" style="74" bestFit="1" customWidth="1"/>
    <col min="13" max="13" width="14.7109375" style="74" bestFit="1" customWidth="1"/>
    <col min="14" max="14" width="13.7109375" style="74" bestFit="1" customWidth="1"/>
    <col min="15" max="15" width="12.42578125" style="74" customWidth="1"/>
    <col min="16" max="16" width="11.42578125" style="74" customWidth="1"/>
    <col min="17" max="17" width="15.28515625" style="74" bestFit="1" customWidth="1"/>
    <col min="18" max="16384" width="11.42578125" style="74"/>
  </cols>
  <sheetData>
    <row r="1" spans="2:18" ht="20.100000000000001" customHeight="1" x14ac:dyDescent="0.25">
      <c r="B1" s="71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3"/>
    </row>
    <row r="2" spans="2:18" ht="20.100000000000001" customHeight="1" x14ac:dyDescent="0.25">
      <c r="B2" s="75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7"/>
    </row>
    <row r="3" spans="2:18" ht="20.100000000000001" customHeight="1" x14ac:dyDescent="0.25">
      <c r="B3" s="78">
        <v>2022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3"/>
    </row>
    <row r="4" spans="2:18" ht="20.100000000000001" customHeight="1" x14ac:dyDescent="0.25">
      <c r="B4" s="80" t="s">
        <v>127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73"/>
    </row>
    <row r="5" spans="2:18" ht="20.100000000000001" customHeight="1" x14ac:dyDescent="0.25">
      <c r="B5" s="82" t="s">
        <v>3</v>
      </c>
      <c r="C5" s="82"/>
      <c r="D5" s="82"/>
      <c r="K5" s="83">
        <f>+K9-49338112.97</f>
        <v>0</v>
      </c>
    </row>
    <row r="7" spans="2:18" ht="20.100000000000001" customHeight="1" x14ac:dyDescent="0.25">
      <c r="B7" s="117" t="s">
        <v>4</v>
      </c>
      <c r="C7" s="84" t="s">
        <v>5</v>
      </c>
      <c r="D7" s="84" t="s">
        <v>6</v>
      </c>
      <c r="E7" s="85" t="s">
        <v>7</v>
      </c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7"/>
    </row>
    <row r="8" spans="2:18" ht="20.100000000000001" customHeight="1" x14ac:dyDescent="0.25">
      <c r="B8" s="117"/>
      <c r="C8" s="88"/>
      <c r="D8" s="88"/>
      <c r="E8" s="89" t="s">
        <v>8</v>
      </c>
      <c r="F8" s="89" t="s">
        <v>9</v>
      </c>
      <c r="G8" s="89" t="s">
        <v>10</v>
      </c>
      <c r="H8" s="89" t="s">
        <v>11</v>
      </c>
      <c r="I8" s="90" t="s">
        <v>12</v>
      </c>
      <c r="J8" s="89" t="s">
        <v>13</v>
      </c>
      <c r="K8" s="90" t="s">
        <v>14</v>
      </c>
      <c r="L8" s="89" t="s">
        <v>15</v>
      </c>
      <c r="M8" s="89" t="s">
        <v>16</v>
      </c>
      <c r="N8" s="89" t="s">
        <v>17</v>
      </c>
      <c r="O8" s="89" t="s">
        <v>18</v>
      </c>
      <c r="P8" s="90" t="s">
        <v>19</v>
      </c>
      <c r="Q8" s="89" t="s">
        <v>20</v>
      </c>
    </row>
    <row r="9" spans="2:18" ht="20.100000000000001" customHeight="1" x14ac:dyDescent="0.25">
      <c r="B9" s="118" t="s">
        <v>21</v>
      </c>
      <c r="C9" s="91">
        <f>+C10+C16+C26+C36+C44+C52+C62+C67+C70</f>
        <v>1024795636</v>
      </c>
      <c r="D9" s="91">
        <f>+D10+D16+D26+D36+D44+D52+D62+D67+D70</f>
        <v>206847051</v>
      </c>
      <c r="E9" s="91">
        <f t="shared" ref="E9:P9" si="0">+E10+E16+E26+E36+E44+E52+E62+E67+E70</f>
        <v>34516386.939999998</v>
      </c>
      <c r="F9" s="91">
        <f t="shared" si="0"/>
        <v>78356760.780000001</v>
      </c>
      <c r="G9" s="91">
        <f t="shared" si="0"/>
        <v>50464106.840000004</v>
      </c>
      <c r="H9" s="91">
        <f t="shared" si="0"/>
        <v>136014282.98000002</v>
      </c>
      <c r="I9" s="91">
        <f t="shared" si="0"/>
        <v>58612964.839999996</v>
      </c>
      <c r="J9" s="91">
        <f t="shared" si="0"/>
        <v>52541049.399999999</v>
      </c>
      <c r="K9" s="91">
        <f t="shared" si="0"/>
        <v>49338112.969999999</v>
      </c>
      <c r="L9" s="91">
        <f t="shared" si="0"/>
        <v>85330352.840000018</v>
      </c>
      <c r="M9" s="91">
        <f t="shared" si="0"/>
        <v>115419531.58</v>
      </c>
      <c r="N9" s="91">
        <f t="shared" si="0"/>
        <v>74244474.429999992</v>
      </c>
      <c r="O9" s="91">
        <f t="shared" si="0"/>
        <v>0</v>
      </c>
      <c r="P9" s="91">
        <f t="shared" si="0"/>
        <v>0</v>
      </c>
      <c r="Q9" s="91">
        <f>+E9+F9+G9+H9+I9+J9+K9+L9+M9+N9+O9+P9</f>
        <v>734838023.60000002</v>
      </c>
    </row>
    <row r="10" spans="2:18" ht="20.100000000000001" customHeight="1" x14ac:dyDescent="0.25">
      <c r="B10" s="99" t="s">
        <v>22</v>
      </c>
      <c r="C10" s="92">
        <f>SUM(C11:C15)</f>
        <v>493015272</v>
      </c>
      <c r="D10" s="92">
        <f>SUM(D11:D15)</f>
        <v>-8000000</v>
      </c>
      <c r="E10" s="92">
        <f t="shared" ref="E10:N10" si="1">SUM(E11:E15)</f>
        <v>31761117.390000001</v>
      </c>
      <c r="F10" s="92">
        <f t="shared" si="1"/>
        <v>31693384.16</v>
      </c>
      <c r="G10" s="92">
        <f t="shared" si="1"/>
        <v>32370115.090000004</v>
      </c>
      <c r="H10" s="92">
        <f t="shared" si="1"/>
        <v>54017968.43</v>
      </c>
      <c r="I10" s="92">
        <f t="shared" si="1"/>
        <v>32579590.52</v>
      </c>
      <c r="J10" s="92">
        <f>SUM(J11:J15)</f>
        <v>32977265.609999999</v>
      </c>
      <c r="K10" s="92">
        <f>SUM(K11:K15)</f>
        <v>32423570.43</v>
      </c>
      <c r="L10" s="92">
        <f t="shared" ref="L10" si="2">SUM(L11:L15)</f>
        <v>33013696.740000002</v>
      </c>
      <c r="M10" s="92">
        <f t="shared" si="1"/>
        <v>35407569.469999999</v>
      </c>
      <c r="N10" s="92">
        <f t="shared" si="1"/>
        <v>60460805.740000002</v>
      </c>
      <c r="O10" s="93">
        <f>+O11+O12+O13+O14+O15</f>
        <v>0</v>
      </c>
      <c r="P10" s="93">
        <f>+P11+P12+P13+P14+P15</f>
        <v>0</v>
      </c>
      <c r="Q10" s="92">
        <f>SUM(Q11:Q15)</f>
        <v>376705083.57999998</v>
      </c>
    </row>
    <row r="11" spans="2:18" ht="20.100000000000001" customHeight="1" x14ac:dyDescent="0.25">
      <c r="B11" s="96" t="s">
        <v>23</v>
      </c>
      <c r="C11" s="94">
        <v>375747353</v>
      </c>
      <c r="D11" s="95">
        <v>-8928822</v>
      </c>
      <c r="E11" s="94">
        <v>26334286.199999999</v>
      </c>
      <c r="F11" s="94">
        <v>26255586.199999999</v>
      </c>
      <c r="G11" s="94">
        <v>26901888.100000001</v>
      </c>
      <c r="H11" s="94">
        <v>26306936.199999999</v>
      </c>
      <c r="I11" s="94">
        <v>27085805.039999999</v>
      </c>
      <c r="J11" s="94">
        <v>27430973.93</v>
      </c>
      <c r="K11" s="94">
        <v>26887227.039999999</v>
      </c>
      <c r="L11" s="94">
        <v>27445516.780000001</v>
      </c>
      <c r="M11" s="94">
        <v>29558154.809999999</v>
      </c>
      <c r="N11" s="94">
        <v>28359956.690000001</v>
      </c>
      <c r="O11" s="95">
        <v>0</v>
      </c>
      <c r="P11" s="95">
        <v>0</v>
      </c>
      <c r="Q11" s="83">
        <f>+E11+F11+G11+H11+I11+J11+K11+L11+M11+N11+O11+P11</f>
        <v>272566330.99000001</v>
      </c>
    </row>
    <row r="12" spans="2:18" ht="20.100000000000001" customHeight="1" x14ac:dyDescent="0.25">
      <c r="B12" s="96" t="s">
        <v>24</v>
      </c>
      <c r="C12" s="94">
        <v>67781665</v>
      </c>
      <c r="D12" s="95">
        <v>522822</v>
      </c>
      <c r="E12" s="94">
        <v>1437000</v>
      </c>
      <c r="F12" s="94">
        <v>1460000</v>
      </c>
      <c r="G12" s="94">
        <v>1460000</v>
      </c>
      <c r="H12" s="94">
        <v>23726107.210000001</v>
      </c>
      <c r="I12" s="94">
        <v>1460000</v>
      </c>
      <c r="J12" s="94">
        <v>1470000</v>
      </c>
      <c r="K12" s="94">
        <v>1470000</v>
      </c>
      <c r="L12" s="94">
        <v>1470000</v>
      </c>
      <c r="M12" s="94">
        <v>1480000</v>
      </c>
      <c r="N12" s="94">
        <v>27874285.050000001</v>
      </c>
      <c r="O12" s="95">
        <v>0</v>
      </c>
      <c r="P12" s="95">
        <v>0</v>
      </c>
      <c r="Q12" s="83">
        <f>+E12+F12+G12+H12+I12+J12+K12+L12+M12+N12+O12+P12</f>
        <v>63307392.260000005</v>
      </c>
    </row>
    <row r="13" spans="2:18" ht="20.100000000000001" customHeight="1" x14ac:dyDescent="0.25">
      <c r="B13" s="96" t="s">
        <v>25</v>
      </c>
      <c r="C13" s="94"/>
      <c r="D13" s="95"/>
      <c r="E13" s="94"/>
      <c r="F13" s="94"/>
      <c r="G13" s="94"/>
      <c r="H13" s="94"/>
      <c r="I13" s="94"/>
      <c r="J13" s="94"/>
      <c r="K13" s="94"/>
      <c r="L13" s="94"/>
      <c r="M13" s="94"/>
      <c r="N13" s="94">
        <v>0</v>
      </c>
      <c r="O13" s="95"/>
      <c r="P13" s="95"/>
      <c r="Q13" s="83">
        <f t="shared" ref="Q13:Q14" si="3">+E13+F13+G13+H13+I13+J13+K13+L13+M13+N13+O13</f>
        <v>0</v>
      </c>
    </row>
    <row r="14" spans="2:18" ht="20.100000000000001" customHeight="1" x14ac:dyDescent="0.25">
      <c r="B14" s="96" t="s">
        <v>26</v>
      </c>
      <c r="C14" s="94"/>
      <c r="D14" s="95" t="s">
        <v>100</v>
      </c>
      <c r="E14" s="94"/>
      <c r="F14" s="94"/>
      <c r="G14" s="94"/>
      <c r="H14" s="94"/>
      <c r="I14" s="94"/>
      <c r="J14" s="94"/>
      <c r="K14" s="94"/>
      <c r="L14" s="94"/>
      <c r="M14" s="94"/>
      <c r="N14" s="94">
        <v>0</v>
      </c>
      <c r="O14" s="95"/>
      <c r="P14" s="95"/>
      <c r="Q14" s="83">
        <f t="shared" si="3"/>
        <v>0</v>
      </c>
    </row>
    <row r="15" spans="2:18" ht="20.100000000000001" customHeight="1" x14ac:dyDescent="0.25">
      <c r="B15" s="96" t="s">
        <v>27</v>
      </c>
      <c r="C15" s="94">
        <v>49486254</v>
      </c>
      <c r="D15" s="95">
        <v>406000</v>
      </c>
      <c r="E15" s="94">
        <v>3989831.19</v>
      </c>
      <c r="F15" s="94">
        <v>3977797.96</v>
      </c>
      <c r="G15" s="94">
        <v>4008226.99</v>
      </c>
      <c r="H15" s="94">
        <v>3984925.02</v>
      </c>
      <c r="I15" s="94">
        <v>4033785.48</v>
      </c>
      <c r="J15" s="94">
        <v>4076291.68</v>
      </c>
      <c r="K15" s="94">
        <v>4066343.39</v>
      </c>
      <c r="L15" s="94">
        <v>4098179.96</v>
      </c>
      <c r="M15" s="94">
        <v>4369414.66</v>
      </c>
      <c r="N15" s="94">
        <v>4226564</v>
      </c>
      <c r="O15" s="95">
        <v>0</v>
      </c>
      <c r="P15" s="95">
        <v>0</v>
      </c>
      <c r="Q15" s="83">
        <f>+E15+F15+G15+H15+I15+J15+K15+L15+M15+N15+O15+P15</f>
        <v>40831360.329999998</v>
      </c>
    </row>
    <row r="16" spans="2:18" ht="20.100000000000001" customHeight="1" x14ac:dyDescent="0.25">
      <c r="B16" s="99" t="s">
        <v>28</v>
      </c>
      <c r="C16" s="92">
        <f>SUM(C17:C25)</f>
        <v>180335892</v>
      </c>
      <c r="D16" s="92">
        <f>SUM(D17:D25)</f>
        <v>87749088</v>
      </c>
      <c r="E16" s="92">
        <f t="shared" ref="E16:P16" si="4">SUM(E17:E25)</f>
        <v>2755269.55</v>
      </c>
      <c r="F16" s="92">
        <f t="shared" si="4"/>
        <v>10551527.290000001</v>
      </c>
      <c r="G16" s="92">
        <f t="shared" si="4"/>
        <v>7600979.4800000004</v>
      </c>
      <c r="H16" s="92">
        <f t="shared" si="4"/>
        <v>13731624.959999997</v>
      </c>
      <c r="I16" s="92">
        <f t="shared" si="4"/>
        <v>4842043.3099999996</v>
      </c>
      <c r="J16" s="92">
        <f>SUM(J17:J25)</f>
        <v>13468296.149999999</v>
      </c>
      <c r="K16" s="92">
        <f t="shared" si="4"/>
        <v>7708140.9500000002</v>
      </c>
      <c r="L16" s="92">
        <f t="shared" si="4"/>
        <v>13325600.129999999</v>
      </c>
      <c r="M16" s="92">
        <f t="shared" si="4"/>
        <v>31586270.82</v>
      </c>
      <c r="N16" s="92">
        <f t="shared" si="4"/>
        <v>9206505.4499999993</v>
      </c>
      <c r="O16" s="92">
        <f t="shared" si="4"/>
        <v>0</v>
      </c>
      <c r="P16" s="92">
        <f t="shared" si="4"/>
        <v>0</v>
      </c>
      <c r="Q16" s="93">
        <f>+Q17+Q18+Q19+Q20+Q21+Q22+Q23+Q24+Q25</f>
        <v>114776258.09</v>
      </c>
    </row>
    <row r="17" spans="2:17" ht="20.100000000000001" customHeight="1" x14ac:dyDescent="0.25">
      <c r="B17" s="96" t="s">
        <v>29</v>
      </c>
      <c r="C17" s="94">
        <v>33780000</v>
      </c>
      <c r="D17" s="95">
        <v>2000</v>
      </c>
      <c r="E17" s="94">
        <v>1991078.74</v>
      </c>
      <c r="F17" s="94">
        <v>2145419.21</v>
      </c>
      <c r="G17" s="94">
        <v>2871016.63</v>
      </c>
      <c r="H17" s="94">
        <v>3307631.68</v>
      </c>
      <c r="I17" s="94">
        <v>2149961.96</v>
      </c>
      <c r="J17" s="94">
        <v>4580946.34</v>
      </c>
      <c r="K17" s="94">
        <v>3489759.29</v>
      </c>
      <c r="L17" s="94">
        <v>3699699.17</v>
      </c>
      <c r="M17" s="94">
        <v>1994881.68</v>
      </c>
      <c r="N17" s="94">
        <v>1612933.46</v>
      </c>
      <c r="O17" s="95">
        <v>0</v>
      </c>
      <c r="P17" s="95">
        <v>0</v>
      </c>
      <c r="Q17" s="83">
        <f t="shared" ref="Q17:Q80" si="5">+E17+F17+G17+H17+I17+J17+K17+L17+M17+N17+O17+P17</f>
        <v>27843328.159999996</v>
      </c>
    </row>
    <row r="18" spans="2:17" ht="30" x14ac:dyDescent="0.25">
      <c r="B18" s="96" t="s">
        <v>30</v>
      </c>
      <c r="C18" s="94">
        <v>5800000</v>
      </c>
      <c r="D18" s="95">
        <v>84300000</v>
      </c>
      <c r="E18" s="94">
        <v>0</v>
      </c>
      <c r="F18" s="94">
        <v>488754.68</v>
      </c>
      <c r="G18" s="94">
        <v>766194.3</v>
      </c>
      <c r="H18" s="94">
        <v>99200</v>
      </c>
      <c r="I18" s="94">
        <v>262372.5</v>
      </c>
      <c r="J18" s="94">
        <v>23600</v>
      </c>
      <c r="K18" s="94">
        <v>512365.2</v>
      </c>
      <c r="L18" s="94">
        <v>1376841.21</v>
      </c>
      <c r="M18" s="94">
        <v>259109.36</v>
      </c>
      <c r="N18" s="94">
        <v>67054.679999999993</v>
      </c>
      <c r="O18" s="95"/>
      <c r="P18" s="95">
        <v>0</v>
      </c>
      <c r="Q18" s="83">
        <f t="shared" si="5"/>
        <v>3855491.93</v>
      </c>
    </row>
    <row r="19" spans="2:17" ht="20.100000000000001" customHeight="1" x14ac:dyDescent="0.25">
      <c r="B19" s="96" t="s">
        <v>31</v>
      </c>
      <c r="C19" s="94">
        <v>31000000</v>
      </c>
      <c r="D19" s="95">
        <v>-21537512</v>
      </c>
      <c r="E19" s="94">
        <v>0</v>
      </c>
      <c r="F19" s="94">
        <v>273230</v>
      </c>
      <c r="G19" s="94">
        <v>142192</v>
      </c>
      <c r="H19" s="94">
        <v>954600</v>
      </c>
      <c r="I19" s="94">
        <v>573960</v>
      </c>
      <c r="J19" s="94">
        <v>110900</v>
      </c>
      <c r="K19" s="94">
        <v>436762.5</v>
      </c>
      <c r="L19" s="94">
        <v>1305200</v>
      </c>
      <c r="M19" s="94">
        <v>113500</v>
      </c>
      <c r="N19" s="94">
        <v>670563.72</v>
      </c>
      <c r="O19" s="95"/>
      <c r="P19" s="95"/>
      <c r="Q19" s="83">
        <f t="shared" si="5"/>
        <v>4580908.22</v>
      </c>
    </row>
    <row r="20" spans="2:17" ht="20.100000000000001" customHeight="1" x14ac:dyDescent="0.25">
      <c r="B20" s="96" t="s">
        <v>32</v>
      </c>
      <c r="C20" s="94">
        <v>2600000</v>
      </c>
      <c r="D20" s="95">
        <v>-1570200</v>
      </c>
      <c r="E20" s="94">
        <v>0</v>
      </c>
      <c r="F20" s="94">
        <v>28000</v>
      </c>
      <c r="G20" s="94">
        <v>0</v>
      </c>
      <c r="H20" s="94"/>
      <c r="I20" s="94">
        <v>1840</v>
      </c>
      <c r="J20" s="94"/>
      <c r="K20" s="94">
        <v>161706</v>
      </c>
      <c r="L20" s="94">
        <v>9520</v>
      </c>
      <c r="M20" s="94"/>
      <c r="N20" s="94">
        <v>96672.9</v>
      </c>
      <c r="O20" s="95"/>
      <c r="P20" s="95"/>
      <c r="Q20" s="83">
        <f t="shared" si="5"/>
        <v>297738.90000000002</v>
      </c>
    </row>
    <row r="21" spans="2:17" ht="20.100000000000001" customHeight="1" x14ac:dyDescent="0.25">
      <c r="B21" s="96"/>
      <c r="C21" s="94">
        <v>13025891</v>
      </c>
      <c r="D21" s="95">
        <v>1576000</v>
      </c>
      <c r="E21" s="94">
        <v>565259.18000000005</v>
      </c>
      <c r="F21" s="94">
        <v>1578144.83</v>
      </c>
      <c r="G21" s="94">
        <v>483435.89</v>
      </c>
      <c r="H21" s="94">
        <v>2592326.5299999998</v>
      </c>
      <c r="I21" s="94">
        <v>21956.48</v>
      </c>
      <c r="J21" s="94">
        <v>480000</v>
      </c>
      <c r="K21" s="94"/>
      <c r="L21" s="94">
        <v>444980</v>
      </c>
      <c r="M21" s="94">
        <v>800196.48</v>
      </c>
      <c r="N21" s="94">
        <v>456024.56</v>
      </c>
      <c r="O21" s="95"/>
      <c r="P21" s="95"/>
      <c r="Q21" s="83">
        <f t="shared" si="5"/>
        <v>7422323.9500000002</v>
      </c>
    </row>
    <row r="22" spans="2:17" ht="20.100000000000001" customHeight="1" x14ac:dyDescent="0.25">
      <c r="B22" s="96" t="s">
        <v>34</v>
      </c>
      <c r="C22" s="94">
        <v>12600000</v>
      </c>
      <c r="D22" s="95">
        <v>136070</v>
      </c>
      <c r="E22" s="94"/>
      <c r="F22" s="94">
        <v>1369799.12</v>
      </c>
      <c r="G22" s="94">
        <v>746770.61</v>
      </c>
      <c r="H22" s="94">
        <v>753330.02</v>
      </c>
      <c r="I22" s="94">
        <v>1306359.42</v>
      </c>
      <c r="J22" s="94">
        <v>803067.84</v>
      </c>
      <c r="K22" s="94">
        <v>802993.47</v>
      </c>
      <c r="L22" s="94">
        <v>1089747.54</v>
      </c>
      <c r="M22" s="94">
        <v>2984381.41</v>
      </c>
      <c r="N22" s="94">
        <v>883247.7</v>
      </c>
      <c r="O22" s="95"/>
      <c r="P22" s="95"/>
      <c r="Q22" s="83">
        <f t="shared" si="5"/>
        <v>10739697.129999999</v>
      </c>
    </row>
    <row r="23" spans="2:17" ht="45" x14ac:dyDescent="0.25">
      <c r="B23" s="96" t="s">
        <v>35</v>
      </c>
      <c r="C23" s="94">
        <v>29590000</v>
      </c>
      <c r="D23" s="95">
        <v>-9270000</v>
      </c>
      <c r="E23" s="94">
        <v>0</v>
      </c>
      <c r="F23" s="94">
        <v>843209.61</v>
      </c>
      <c r="G23" s="94">
        <v>239337.94</v>
      </c>
      <c r="H23" s="94">
        <v>1710896.28</v>
      </c>
      <c r="I23" s="94">
        <v>124127.36</v>
      </c>
      <c r="J23" s="94">
        <v>170605.67</v>
      </c>
      <c r="K23" s="94">
        <v>473491.49</v>
      </c>
      <c r="L23" s="94">
        <v>158607.76999999999</v>
      </c>
      <c r="M23" s="94">
        <v>98063.74</v>
      </c>
      <c r="N23" s="94">
        <v>1525177.57</v>
      </c>
      <c r="O23" s="95"/>
      <c r="P23" s="95"/>
      <c r="Q23" s="83">
        <f t="shared" si="5"/>
        <v>5343517.43</v>
      </c>
    </row>
    <row r="24" spans="2:17" ht="30" x14ac:dyDescent="0.25">
      <c r="B24" s="96" t="s">
        <v>36</v>
      </c>
      <c r="C24" s="94">
        <v>30340000</v>
      </c>
      <c r="D24" s="95">
        <v>16812730</v>
      </c>
      <c r="E24" s="94">
        <v>198931.63</v>
      </c>
      <c r="F24" s="94">
        <v>1382086.64</v>
      </c>
      <c r="G24" s="94">
        <v>418720.11</v>
      </c>
      <c r="H24" s="94">
        <v>484953.45</v>
      </c>
      <c r="I24" s="94">
        <v>401465.59</v>
      </c>
      <c r="J24" s="94">
        <v>554550</v>
      </c>
      <c r="K24" s="94">
        <v>255940</v>
      </c>
      <c r="L24" s="94">
        <v>126152.84</v>
      </c>
      <c r="M24" s="94">
        <v>23228369.050000001</v>
      </c>
      <c r="N24" s="94">
        <v>835509.76000000001</v>
      </c>
      <c r="O24" s="95"/>
      <c r="P24" s="95"/>
      <c r="Q24" s="83">
        <f t="shared" si="5"/>
        <v>27886679.070000004</v>
      </c>
    </row>
    <row r="25" spans="2:17" ht="20.100000000000001" customHeight="1" x14ac:dyDescent="0.25">
      <c r="B25" s="96" t="s">
        <v>37</v>
      </c>
      <c r="C25" s="94">
        <v>21600001</v>
      </c>
      <c r="D25" s="95">
        <v>17300000</v>
      </c>
      <c r="E25" s="94"/>
      <c r="F25" s="94">
        <v>2442883.2000000002</v>
      </c>
      <c r="G25" s="94">
        <v>1933312</v>
      </c>
      <c r="H25" s="94">
        <v>3828687</v>
      </c>
      <c r="I25" s="94">
        <v>0</v>
      </c>
      <c r="J25" s="94">
        <v>6744626.2999999998</v>
      </c>
      <c r="K25" s="94">
        <v>1575123</v>
      </c>
      <c r="L25" s="94">
        <v>5114851.5999999996</v>
      </c>
      <c r="M25" s="94">
        <v>2107769.1</v>
      </c>
      <c r="N25" s="94">
        <v>3059321.1</v>
      </c>
      <c r="P25" s="95"/>
      <c r="Q25" s="83">
        <f t="shared" si="5"/>
        <v>26806573.300000004</v>
      </c>
    </row>
    <row r="26" spans="2:17" ht="20.100000000000001" customHeight="1" x14ac:dyDescent="0.25">
      <c r="B26" s="99" t="s">
        <v>38</v>
      </c>
      <c r="C26" s="92">
        <f>SUM(C27:C35)</f>
        <v>309474472</v>
      </c>
      <c r="D26" s="92">
        <f>SUM(D27:D35)</f>
        <v>72236451</v>
      </c>
      <c r="E26" s="92">
        <f t="shared" ref="E26:P26" si="6">SUM(E27:E35)</f>
        <v>0</v>
      </c>
      <c r="F26" s="92">
        <f t="shared" si="6"/>
        <v>34303911.799999997</v>
      </c>
      <c r="G26" s="92">
        <f t="shared" si="6"/>
        <v>5893318.0499999998</v>
      </c>
      <c r="H26" s="92">
        <f t="shared" si="6"/>
        <v>67261489.530000001</v>
      </c>
      <c r="I26" s="92">
        <f t="shared" si="6"/>
        <v>10636972.050000001</v>
      </c>
      <c r="J26" s="92">
        <f t="shared" si="6"/>
        <v>3597286.85</v>
      </c>
      <c r="K26" s="92">
        <f t="shared" si="6"/>
        <v>2781055.8</v>
      </c>
      <c r="L26" s="92">
        <f t="shared" si="6"/>
        <v>28715910.570000004</v>
      </c>
      <c r="M26" s="92">
        <f t="shared" si="6"/>
        <v>45634991.289999999</v>
      </c>
      <c r="N26" s="92">
        <f t="shared" si="6"/>
        <v>1516798.44</v>
      </c>
      <c r="O26" s="92">
        <f t="shared" si="6"/>
        <v>0</v>
      </c>
      <c r="P26" s="92">
        <f t="shared" si="6"/>
        <v>0</v>
      </c>
      <c r="Q26" s="93">
        <f>+Q27+Q28+Q29+Q30+Q31+Q33+Q32+Q34+Q35+Q36+Q37</f>
        <v>200341734.38</v>
      </c>
    </row>
    <row r="27" spans="2:17" ht="30" x14ac:dyDescent="0.25">
      <c r="B27" s="96" t="s">
        <v>39</v>
      </c>
      <c r="C27" s="94">
        <v>7700000</v>
      </c>
      <c r="D27" s="95">
        <v>-3878800</v>
      </c>
      <c r="E27" s="94">
        <v>0</v>
      </c>
      <c r="F27" s="94">
        <v>33830</v>
      </c>
      <c r="G27" s="94">
        <v>0</v>
      </c>
      <c r="H27" s="94"/>
      <c r="I27" s="94">
        <v>225648.92</v>
      </c>
      <c r="J27" s="94">
        <v>746690</v>
      </c>
      <c r="K27" s="94">
        <v>380688</v>
      </c>
      <c r="L27" s="94">
        <v>154751.96</v>
      </c>
      <c r="M27" s="94">
        <v>163219</v>
      </c>
      <c r="N27" s="94">
        <v>1085971</v>
      </c>
      <c r="O27" s="94"/>
      <c r="P27" s="95"/>
      <c r="Q27" s="83">
        <f t="shared" si="5"/>
        <v>2790798.88</v>
      </c>
    </row>
    <row r="28" spans="2:17" ht="15" x14ac:dyDescent="0.25">
      <c r="B28" s="96" t="s">
        <v>40</v>
      </c>
      <c r="C28" s="94">
        <v>10700000</v>
      </c>
      <c r="D28" s="95">
        <v>-4753300</v>
      </c>
      <c r="E28" s="94">
        <v>0</v>
      </c>
      <c r="F28" s="94">
        <v>156940</v>
      </c>
      <c r="G28" s="94">
        <v>76700</v>
      </c>
      <c r="H28" s="94">
        <v>63720</v>
      </c>
      <c r="I28" s="94">
        <v>1705.1</v>
      </c>
      <c r="J28" s="94">
        <v>0</v>
      </c>
      <c r="K28" s="94">
        <v>0</v>
      </c>
      <c r="L28" s="94">
        <v>9118</v>
      </c>
      <c r="M28" s="94">
        <v>0</v>
      </c>
      <c r="N28" s="94">
        <v>0</v>
      </c>
      <c r="O28" s="94"/>
      <c r="P28" s="95"/>
      <c r="Q28" s="83">
        <f t="shared" si="5"/>
        <v>308183.09999999998</v>
      </c>
    </row>
    <row r="29" spans="2:17" ht="30" x14ac:dyDescent="0.25">
      <c r="B29" s="96" t="s">
        <v>41</v>
      </c>
      <c r="C29" s="94">
        <v>228422500</v>
      </c>
      <c r="D29" s="95">
        <v>53397051</v>
      </c>
      <c r="E29" s="94">
        <v>0</v>
      </c>
      <c r="F29" s="94">
        <v>33400000</v>
      </c>
      <c r="G29" s="94">
        <v>0</v>
      </c>
      <c r="H29" s="94">
        <v>66785036.799999997</v>
      </c>
      <c r="I29" s="94">
        <v>631642.07999999996</v>
      </c>
      <c r="J29" s="94">
        <v>0</v>
      </c>
      <c r="K29" s="94">
        <v>256791.6</v>
      </c>
      <c r="L29" s="97">
        <v>22877760.670000002</v>
      </c>
      <c r="M29" s="94">
        <v>44198460.149999999</v>
      </c>
      <c r="N29" s="94">
        <v>25641.4</v>
      </c>
      <c r="O29" s="94"/>
      <c r="P29" s="95"/>
      <c r="Q29" s="83">
        <f t="shared" si="5"/>
        <v>168175332.69999999</v>
      </c>
    </row>
    <row r="30" spans="2:17" ht="20.100000000000001" customHeight="1" x14ac:dyDescent="0.25">
      <c r="B30" s="96" t="s">
        <v>42</v>
      </c>
      <c r="C30" s="94">
        <v>3499999</v>
      </c>
      <c r="D30" s="95">
        <v>-2200000</v>
      </c>
      <c r="E30" s="94">
        <v>0</v>
      </c>
      <c r="F30" s="94"/>
      <c r="G30" s="94">
        <v>0</v>
      </c>
      <c r="H30" s="94"/>
      <c r="I30" s="94"/>
      <c r="J30" s="94">
        <v>0</v>
      </c>
      <c r="K30" s="94">
        <v>0</v>
      </c>
      <c r="L30" s="94">
        <v>0</v>
      </c>
      <c r="M30" s="94"/>
      <c r="N30" s="94">
        <v>0</v>
      </c>
      <c r="O30" s="94"/>
      <c r="P30" s="95"/>
      <c r="Q30" s="83">
        <f t="shared" si="5"/>
        <v>0</v>
      </c>
    </row>
    <row r="31" spans="2:17" ht="30" x14ac:dyDescent="0.25">
      <c r="B31" s="96" t="s">
        <v>43</v>
      </c>
      <c r="C31" s="94">
        <v>3010000</v>
      </c>
      <c r="D31" s="95">
        <v>-700000</v>
      </c>
      <c r="E31" s="94">
        <v>0</v>
      </c>
      <c r="F31" s="94">
        <v>15750</v>
      </c>
      <c r="G31" s="94">
        <v>0</v>
      </c>
      <c r="H31" s="94">
        <v>39243.26</v>
      </c>
      <c r="I31" s="94">
        <v>103636.69</v>
      </c>
      <c r="J31" s="94">
        <v>587162.15</v>
      </c>
      <c r="K31" s="94">
        <v>40415</v>
      </c>
      <c r="L31" s="94">
        <v>950.17</v>
      </c>
      <c r="M31" s="94">
        <v>147500</v>
      </c>
      <c r="N31" s="94">
        <v>21240</v>
      </c>
      <c r="O31" s="94"/>
      <c r="P31" s="95"/>
      <c r="Q31" s="83">
        <f t="shared" si="5"/>
        <v>955897.27000000014</v>
      </c>
    </row>
    <row r="32" spans="2:17" ht="30" x14ac:dyDescent="0.25">
      <c r="B32" s="96" t="s">
        <v>44</v>
      </c>
      <c r="C32" s="94">
        <v>290000</v>
      </c>
      <c r="D32" s="95">
        <v>310000</v>
      </c>
      <c r="E32" s="94">
        <v>0</v>
      </c>
      <c r="F32" s="94"/>
      <c r="G32" s="94">
        <v>0</v>
      </c>
      <c r="H32" s="94">
        <v>5310</v>
      </c>
      <c r="I32" s="94">
        <v>442507.89</v>
      </c>
      <c r="J32" s="94"/>
      <c r="K32" s="94">
        <v>0</v>
      </c>
      <c r="L32" s="94">
        <v>36068.6</v>
      </c>
      <c r="M32" s="94"/>
      <c r="N32" s="94"/>
      <c r="O32" s="94"/>
      <c r="P32" s="95"/>
      <c r="Q32" s="83">
        <f t="shared" si="5"/>
        <v>483886.49</v>
      </c>
    </row>
    <row r="33" spans="2:17" ht="30" x14ac:dyDescent="0.25">
      <c r="B33" s="96" t="s">
        <v>45</v>
      </c>
      <c r="C33" s="94">
        <v>15595000</v>
      </c>
      <c r="D33" s="95">
        <v>-2700000</v>
      </c>
      <c r="E33" s="94">
        <v>0</v>
      </c>
      <c r="F33" s="94"/>
      <c r="G33" s="94">
        <v>5760000</v>
      </c>
      <c r="H33" s="94">
        <v>54943.75</v>
      </c>
      <c r="I33" s="94">
        <v>444407.03999999998</v>
      </c>
      <c r="J33" s="94">
        <v>35990</v>
      </c>
      <c r="K33" s="94">
        <v>11210</v>
      </c>
      <c r="L33" s="94">
        <v>4655506.9000000004</v>
      </c>
      <c r="M33" s="94">
        <v>109911.2</v>
      </c>
      <c r="N33" s="94">
        <v>12832.5</v>
      </c>
      <c r="O33" s="94"/>
      <c r="P33" s="95"/>
      <c r="Q33" s="83">
        <f t="shared" si="5"/>
        <v>11084801.390000001</v>
      </c>
    </row>
    <row r="34" spans="2:17" ht="30" x14ac:dyDescent="0.25">
      <c r="B34" s="96" t="s">
        <v>46</v>
      </c>
      <c r="C34" s="94"/>
      <c r="D34" s="95"/>
      <c r="E34" s="94"/>
      <c r="F34" s="94"/>
      <c r="G34" s="94"/>
      <c r="H34" s="94"/>
      <c r="I34" s="94">
        <v>0</v>
      </c>
      <c r="J34" s="94"/>
      <c r="K34" s="94">
        <v>0</v>
      </c>
      <c r="L34" s="94">
        <v>0</v>
      </c>
      <c r="M34" s="94"/>
      <c r="N34" s="94">
        <v>0</v>
      </c>
      <c r="O34" s="94"/>
      <c r="P34" s="95"/>
      <c r="Q34" s="83">
        <f t="shared" si="5"/>
        <v>0</v>
      </c>
    </row>
    <row r="35" spans="2:17" ht="20.100000000000001" customHeight="1" x14ac:dyDescent="0.25">
      <c r="B35" s="96" t="s">
        <v>47</v>
      </c>
      <c r="C35" s="94">
        <v>40256973</v>
      </c>
      <c r="D35" s="95">
        <v>32761500</v>
      </c>
      <c r="E35" s="94">
        <v>0</v>
      </c>
      <c r="F35" s="94">
        <v>697391.8</v>
      </c>
      <c r="G35" s="94">
        <v>56618.05</v>
      </c>
      <c r="H35" s="94">
        <v>313235.71999999997</v>
      </c>
      <c r="I35" s="94">
        <v>8787424.3300000001</v>
      </c>
      <c r="J35" s="94">
        <v>2227444.7000000002</v>
      </c>
      <c r="K35" s="94">
        <v>2091951.2</v>
      </c>
      <c r="L35" s="94">
        <v>981754.27</v>
      </c>
      <c r="M35" s="94">
        <v>1015900.94</v>
      </c>
      <c r="N35" s="94">
        <v>371113.54</v>
      </c>
      <c r="O35" s="94"/>
      <c r="P35" s="95"/>
      <c r="Q35" s="83">
        <f t="shared" si="5"/>
        <v>16542834.549999999</v>
      </c>
    </row>
    <row r="36" spans="2:17" ht="15" x14ac:dyDescent="0.25">
      <c r="B36" s="99" t="s">
        <v>48</v>
      </c>
      <c r="C36" s="92">
        <f>SUM(C37:C42)</f>
        <v>3000000</v>
      </c>
      <c r="D36" s="92">
        <f>SUM(D37:D42)</f>
        <v>-3000000</v>
      </c>
      <c r="E36" s="92">
        <f t="shared" ref="E36:M36" si="7">SUM(E37:E42)</f>
        <v>0</v>
      </c>
      <c r="F36" s="92"/>
      <c r="G36" s="92">
        <f t="shared" si="7"/>
        <v>0</v>
      </c>
      <c r="H36" s="92"/>
      <c r="I36" s="92">
        <f t="shared" si="7"/>
        <v>0</v>
      </c>
      <c r="J36" s="92">
        <f t="shared" si="7"/>
        <v>0</v>
      </c>
      <c r="K36" s="92"/>
      <c r="L36" s="92">
        <f t="shared" si="7"/>
        <v>0</v>
      </c>
      <c r="M36" s="92">
        <f t="shared" si="7"/>
        <v>0</v>
      </c>
      <c r="N36" s="94">
        <v>0</v>
      </c>
      <c r="O36" s="94">
        <v>0</v>
      </c>
      <c r="P36" s="94">
        <v>0</v>
      </c>
      <c r="Q36" s="83">
        <f t="shared" si="5"/>
        <v>0</v>
      </c>
    </row>
    <row r="37" spans="2:17" ht="30" x14ac:dyDescent="0.25">
      <c r="B37" s="96" t="s">
        <v>49</v>
      </c>
      <c r="C37" s="94">
        <v>3000000</v>
      </c>
      <c r="D37" s="95">
        <v>-3000000</v>
      </c>
      <c r="E37" s="94">
        <v>0</v>
      </c>
      <c r="F37" s="94"/>
      <c r="G37" s="94"/>
      <c r="H37" s="94"/>
      <c r="I37" s="94"/>
      <c r="J37" s="94"/>
      <c r="K37" s="94"/>
      <c r="L37" s="94"/>
      <c r="M37" s="94">
        <v>0</v>
      </c>
      <c r="N37" s="94">
        <v>0</v>
      </c>
      <c r="P37" s="95"/>
      <c r="Q37" s="83">
        <f t="shared" si="5"/>
        <v>0</v>
      </c>
    </row>
    <row r="38" spans="2:17" ht="30" x14ac:dyDescent="0.25">
      <c r="B38" s="96" t="s">
        <v>50</v>
      </c>
      <c r="C38" s="94"/>
      <c r="D38" s="95"/>
      <c r="E38" s="94">
        <v>0</v>
      </c>
      <c r="F38" s="94"/>
      <c r="G38" s="94">
        <v>0</v>
      </c>
      <c r="H38" s="94"/>
      <c r="I38" s="94"/>
      <c r="J38" s="94">
        <v>0</v>
      </c>
      <c r="K38" s="94">
        <v>0</v>
      </c>
      <c r="L38" s="94">
        <v>0</v>
      </c>
      <c r="M38" s="94">
        <v>0</v>
      </c>
      <c r="N38" s="94">
        <v>0</v>
      </c>
      <c r="P38" s="95"/>
      <c r="Q38" s="83">
        <f t="shared" si="5"/>
        <v>0</v>
      </c>
    </row>
    <row r="39" spans="2:17" ht="30" x14ac:dyDescent="0.25">
      <c r="B39" s="96" t="s">
        <v>51</v>
      </c>
      <c r="C39" s="94"/>
      <c r="D39" s="95"/>
      <c r="E39" s="94"/>
      <c r="F39" s="94"/>
      <c r="G39" s="94"/>
      <c r="H39" s="94"/>
      <c r="I39" s="94"/>
      <c r="J39" s="94">
        <v>0</v>
      </c>
      <c r="K39" s="94">
        <v>0</v>
      </c>
      <c r="L39" s="94">
        <v>0</v>
      </c>
      <c r="M39" s="94">
        <v>0</v>
      </c>
      <c r="N39" s="94">
        <v>0</v>
      </c>
      <c r="P39" s="95"/>
      <c r="Q39" s="83">
        <f t="shared" si="5"/>
        <v>0</v>
      </c>
    </row>
    <row r="40" spans="2:17" ht="30" x14ac:dyDescent="0.25">
      <c r="B40" s="96" t="s">
        <v>52</v>
      </c>
      <c r="C40" s="94"/>
      <c r="D40" s="95"/>
      <c r="E40" s="94"/>
      <c r="F40" s="94"/>
      <c r="G40" s="94"/>
      <c r="H40" s="94"/>
      <c r="I40" s="94"/>
      <c r="J40" s="94">
        <v>0</v>
      </c>
      <c r="K40" s="94">
        <v>0</v>
      </c>
      <c r="L40" s="94">
        <v>0</v>
      </c>
      <c r="M40" s="94">
        <v>0</v>
      </c>
      <c r="N40" s="94">
        <v>0</v>
      </c>
      <c r="P40" s="95"/>
      <c r="Q40" s="83">
        <f t="shared" si="5"/>
        <v>0</v>
      </c>
    </row>
    <row r="41" spans="2:17" ht="30" x14ac:dyDescent="0.25">
      <c r="B41" s="96" t="s">
        <v>53</v>
      </c>
      <c r="C41" s="94"/>
      <c r="D41" s="95"/>
      <c r="E41" s="94"/>
      <c r="F41" s="94"/>
      <c r="G41" s="94"/>
      <c r="H41" s="94"/>
      <c r="I41" s="94"/>
      <c r="J41" s="94">
        <v>0</v>
      </c>
      <c r="K41" s="94">
        <v>0</v>
      </c>
      <c r="L41" s="94">
        <v>0</v>
      </c>
      <c r="M41" s="94">
        <v>0</v>
      </c>
      <c r="N41" s="94">
        <v>0</v>
      </c>
      <c r="P41" s="95"/>
      <c r="Q41" s="83">
        <f t="shared" si="5"/>
        <v>0</v>
      </c>
    </row>
    <row r="42" spans="2:17" ht="20.100000000000001" customHeight="1" x14ac:dyDescent="0.25">
      <c r="B42" s="96" t="s">
        <v>54</v>
      </c>
      <c r="C42" s="94"/>
      <c r="D42" s="95"/>
      <c r="E42" s="94"/>
      <c r="F42" s="94"/>
      <c r="G42" s="94"/>
      <c r="H42" s="94"/>
      <c r="I42" s="94"/>
      <c r="J42" s="94">
        <v>0</v>
      </c>
      <c r="K42" s="94">
        <v>0</v>
      </c>
      <c r="L42" s="94">
        <v>0</v>
      </c>
      <c r="M42" s="94">
        <v>0</v>
      </c>
      <c r="N42" s="94">
        <v>0</v>
      </c>
      <c r="P42" s="95"/>
      <c r="Q42" s="83">
        <f t="shared" si="5"/>
        <v>0</v>
      </c>
    </row>
    <row r="43" spans="2:17" ht="30" x14ac:dyDescent="0.25">
      <c r="B43" s="96" t="s">
        <v>55</v>
      </c>
      <c r="C43" s="94"/>
      <c r="D43" s="95"/>
      <c r="E43" s="94"/>
      <c r="F43" s="94"/>
      <c r="G43" s="94"/>
      <c r="H43" s="94"/>
      <c r="I43" s="94"/>
      <c r="J43" s="94">
        <v>0</v>
      </c>
      <c r="K43" s="94">
        <v>0</v>
      </c>
      <c r="L43" s="94">
        <v>0</v>
      </c>
      <c r="M43" s="94">
        <v>0</v>
      </c>
      <c r="N43" s="94">
        <v>0</v>
      </c>
      <c r="P43" s="95"/>
      <c r="Q43" s="83">
        <f t="shared" si="5"/>
        <v>0</v>
      </c>
    </row>
    <row r="44" spans="2:17" ht="30" x14ac:dyDescent="0.25">
      <c r="B44" s="96" t="s">
        <v>56</v>
      </c>
      <c r="C44" s="92">
        <f>SUM(C45:C51)</f>
        <v>0</v>
      </c>
      <c r="D44" s="95"/>
      <c r="E44" s="92">
        <f>SUM(E45:E51)</f>
        <v>0</v>
      </c>
      <c r="F44" s="92">
        <f>SUM(F45:F51)</f>
        <v>0</v>
      </c>
      <c r="G44" s="92">
        <f>SUM(G45:G51)</f>
        <v>0</v>
      </c>
      <c r="H44" s="92"/>
      <c r="I44" s="92"/>
      <c r="J44" s="92">
        <v>0</v>
      </c>
      <c r="K44" s="92">
        <v>0</v>
      </c>
      <c r="L44" s="92">
        <v>0</v>
      </c>
      <c r="M44" s="92">
        <v>0</v>
      </c>
      <c r="N44" s="94">
        <v>0</v>
      </c>
      <c r="P44" s="95"/>
      <c r="Q44" s="83">
        <f t="shared" si="5"/>
        <v>0</v>
      </c>
    </row>
    <row r="45" spans="2:17" ht="20.100000000000001" customHeight="1" x14ac:dyDescent="0.25">
      <c r="B45" s="99" t="s">
        <v>57</v>
      </c>
      <c r="C45" s="94"/>
      <c r="D45" s="98"/>
      <c r="E45" s="94"/>
      <c r="F45" s="94"/>
      <c r="G45" s="94"/>
      <c r="H45" s="94"/>
      <c r="I45" s="94"/>
      <c r="J45" s="94">
        <v>0</v>
      </c>
      <c r="K45" s="94">
        <v>0</v>
      </c>
      <c r="L45" s="94">
        <v>0</v>
      </c>
      <c r="M45" s="94">
        <v>0</v>
      </c>
      <c r="N45" s="94">
        <v>0</v>
      </c>
      <c r="P45" s="95"/>
      <c r="Q45" s="83">
        <f t="shared" si="5"/>
        <v>0</v>
      </c>
    </row>
    <row r="46" spans="2:17" ht="30" x14ac:dyDescent="0.25">
      <c r="B46" s="96" t="s">
        <v>58</v>
      </c>
      <c r="C46" s="94"/>
      <c r="D46" s="95"/>
      <c r="E46" s="94"/>
      <c r="F46" s="94"/>
      <c r="G46" s="94"/>
      <c r="H46" s="94"/>
      <c r="I46" s="94"/>
      <c r="J46" s="94">
        <v>0</v>
      </c>
      <c r="K46" s="94">
        <v>0</v>
      </c>
      <c r="L46" s="94">
        <v>0</v>
      </c>
      <c r="M46" s="94">
        <v>0</v>
      </c>
      <c r="N46" s="94">
        <v>0</v>
      </c>
      <c r="P46" s="95"/>
      <c r="Q46" s="83">
        <f t="shared" si="5"/>
        <v>0</v>
      </c>
    </row>
    <row r="47" spans="2:17" ht="30" x14ac:dyDescent="0.25">
      <c r="B47" s="96" t="s">
        <v>59</v>
      </c>
      <c r="C47" s="94"/>
      <c r="D47" s="95"/>
      <c r="E47" s="94"/>
      <c r="F47" s="94"/>
      <c r="G47" s="94"/>
      <c r="H47" s="94"/>
      <c r="I47" s="94"/>
      <c r="J47" s="94">
        <v>0</v>
      </c>
      <c r="K47" s="94">
        <v>0</v>
      </c>
      <c r="L47" s="94">
        <v>0</v>
      </c>
      <c r="M47" s="94">
        <v>0</v>
      </c>
      <c r="N47" s="94">
        <v>0</v>
      </c>
      <c r="P47" s="95"/>
      <c r="Q47" s="83">
        <f t="shared" si="5"/>
        <v>0</v>
      </c>
    </row>
    <row r="48" spans="2:17" ht="30" x14ac:dyDescent="0.25">
      <c r="B48" s="96" t="s">
        <v>60</v>
      </c>
      <c r="C48" s="94"/>
      <c r="D48" s="95"/>
      <c r="E48" s="94"/>
      <c r="F48" s="94"/>
      <c r="G48" s="94"/>
      <c r="H48" s="94"/>
      <c r="I48" s="94"/>
      <c r="J48" s="94"/>
      <c r="K48" s="94"/>
      <c r="L48" s="94"/>
      <c r="M48" s="94"/>
      <c r="N48" s="94">
        <v>0</v>
      </c>
      <c r="P48" s="95"/>
      <c r="Q48" s="83">
        <f t="shared" si="5"/>
        <v>0</v>
      </c>
    </row>
    <row r="49" spans="2:17" ht="30" x14ac:dyDescent="0.25">
      <c r="B49" s="96" t="s">
        <v>61</v>
      </c>
      <c r="C49" s="94"/>
      <c r="D49" s="95"/>
      <c r="E49" s="94"/>
      <c r="F49" s="94"/>
      <c r="G49" s="94"/>
      <c r="H49" s="94"/>
      <c r="I49" s="94"/>
      <c r="J49" s="94"/>
      <c r="K49" s="94"/>
      <c r="L49" s="94"/>
      <c r="M49" s="94"/>
      <c r="N49" s="94">
        <v>0</v>
      </c>
      <c r="P49" s="95"/>
      <c r="Q49" s="83">
        <f t="shared" si="5"/>
        <v>0</v>
      </c>
    </row>
    <row r="50" spans="2:17" ht="30" x14ac:dyDescent="0.25">
      <c r="B50" s="96" t="s">
        <v>62</v>
      </c>
      <c r="C50" s="94"/>
      <c r="D50" s="95"/>
      <c r="E50" s="94"/>
      <c r="F50" s="94"/>
      <c r="G50" s="94"/>
      <c r="H50" s="94"/>
      <c r="I50" s="94"/>
      <c r="J50" s="94"/>
      <c r="K50" s="94"/>
      <c r="L50" s="94"/>
      <c r="M50" s="94"/>
      <c r="N50" s="94">
        <v>0</v>
      </c>
      <c r="P50" s="95"/>
      <c r="Q50" s="83">
        <f t="shared" si="5"/>
        <v>0</v>
      </c>
    </row>
    <row r="51" spans="2:17" ht="30" x14ac:dyDescent="0.25">
      <c r="B51" s="96" t="s">
        <v>63</v>
      </c>
      <c r="C51" s="94"/>
      <c r="D51" s="95"/>
      <c r="E51" s="94"/>
      <c r="F51" s="94"/>
      <c r="G51" s="94"/>
      <c r="H51" s="94"/>
      <c r="I51" s="94"/>
      <c r="J51" s="94"/>
      <c r="K51" s="94"/>
      <c r="L51" s="94"/>
      <c r="M51" s="94"/>
      <c r="N51" s="94">
        <v>0</v>
      </c>
      <c r="P51" s="95"/>
      <c r="Q51" s="83">
        <f t="shared" si="5"/>
        <v>0</v>
      </c>
    </row>
    <row r="52" spans="2:17" ht="30" x14ac:dyDescent="0.25">
      <c r="B52" s="99" t="s">
        <v>64</v>
      </c>
      <c r="C52" s="92">
        <f>SUM(C53:C61)</f>
        <v>35070000</v>
      </c>
      <c r="D52" s="92">
        <f>SUM(D53:D61)</f>
        <v>39561512</v>
      </c>
      <c r="E52" s="92">
        <f t="shared" ref="E52:P52" si="8">SUM(E53:E61)</f>
        <v>0</v>
      </c>
      <c r="F52" s="92">
        <f t="shared" si="8"/>
        <v>1807937.53</v>
      </c>
      <c r="G52" s="92">
        <f t="shared" si="8"/>
        <v>4599694.22</v>
      </c>
      <c r="H52" s="92">
        <f t="shared" si="8"/>
        <v>1003200.06</v>
      </c>
      <c r="I52" s="92">
        <f t="shared" si="8"/>
        <v>10554358.960000001</v>
      </c>
      <c r="J52" s="92">
        <f>SUM(J53:J61)</f>
        <v>2498200.79</v>
      </c>
      <c r="K52" s="92">
        <f t="shared" si="8"/>
        <v>6425345.79</v>
      </c>
      <c r="L52" s="92">
        <f t="shared" si="8"/>
        <v>10275145.4</v>
      </c>
      <c r="M52" s="92">
        <f t="shared" si="8"/>
        <v>2790700</v>
      </c>
      <c r="N52" s="92">
        <f t="shared" si="8"/>
        <v>2106216.4499999997</v>
      </c>
      <c r="O52" s="92">
        <f t="shared" si="8"/>
        <v>0</v>
      </c>
      <c r="P52" s="92">
        <f t="shared" si="8"/>
        <v>0</v>
      </c>
      <c r="Q52" s="93">
        <f>+Q53+Q54+Q55+Q56+Q57+Q58+Q59+Q60+Q61</f>
        <v>42060799.199999996</v>
      </c>
    </row>
    <row r="53" spans="2:17" ht="15" x14ac:dyDescent="0.25">
      <c r="B53" s="96" t="s">
        <v>65</v>
      </c>
      <c r="C53" s="94">
        <v>9300000</v>
      </c>
      <c r="D53" s="95">
        <v>34840000</v>
      </c>
      <c r="E53" s="94">
        <v>0</v>
      </c>
      <c r="F53" s="94">
        <v>1746558.53</v>
      </c>
      <c r="G53" s="94">
        <v>218182</v>
      </c>
      <c r="H53" s="94">
        <v>1003200.06</v>
      </c>
      <c r="I53" s="94">
        <v>9852008.8000000007</v>
      </c>
      <c r="J53" s="94">
        <v>1253651.25</v>
      </c>
      <c r="K53" s="94">
        <v>5510845.79</v>
      </c>
      <c r="L53" s="94">
        <v>4464631.4000000004</v>
      </c>
      <c r="M53" s="94">
        <v>844880</v>
      </c>
      <c r="N53" s="94">
        <v>213735.76</v>
      </c>
      <c r="O53" s="94"/>
      <c r="P53" s="95"/>
      <c r="Q53" s="83">
        <f t="shared" si="5"/>
        <v>25107693.59</v>
      </c>
    </row>
    <row r="54" spans="2:17" ht="30" x14ac:dyDescent="0.25">
      <c r="B54" s="96" t="s">
        <v>66</v>
      </c>
      <c r="C54" s="94">
        <v>1000000</v>
      </c>
      <c r="D54" s="95">
        <v>225000</v>
      </c>
      <c r="E54" s="94">
        <v>0</v>
      </c>
      <c r="F54" s="94">
        <v>61379</v>
      </c>
      <c r="G54" s="94">
        <v>0</v>
      </c>
      <c r="H54" s="94"/>
      <c r="I54" s="94"/>
      <c r="J54" s="94"/>
      <c r="K54" s="94">
        <v>914500</v>
      </c>
      <c r="L54" s="94">
        <v>0</v>
      </c>
      <c r="M54" s="94"/>
      <c r="N54" s="94">
        <v>187209.36</v>
      </c>
      <c r="O54" s="94">
        <v>0</v>
      </c>
      <c r="P54" s="95"/>
      <c r="Q54" s="83">
        <f t="shared" si="5"/>
        <v>1163088.3599999999</v>
      </c>
    </row>
    <row r="55" spans="2:17" ht="30" x14ac:dyDescent="0.25">
      <c r="B55" s="96" t="s">
        <v>67</v>
      </c>
      <c r="C55" s="94">
        <v>550000</v>
      </c>
      <c r="D55" s="95">
        <v>1675000</v>
      </c>
      <c r="E55" s="94"/>
      <c r="F55" s="94"/>
      <c r="G55" s="94"/>
      <c r="H55" s="94"/>
      <c r="I55" s="94"/>
      <c r="J55" s="94"/>
      <c r="K55" s="94">
        <v>0</v>
      </c>
      <c r="L55" s="94">
        <v>400000</v>
      </c>
      <c r="M55" s="94">
        <v>0</v>
      </c>
      <c r="N55" s="94">
        <v>1671959.93</v>
      </c>
      <c r="O55" s="94">
        <v>0</v>
      </c>
      <c r="P55" s="95"/>
      <c r="Q55" s="83">
        <f t="shared" si="5"/>
        <v>2071959.93</v>
      </c>
    </row>
    <row r="56" spans="2:17" ht="30" x14ac:dyDescent="0.25">
      <c r="B56" s="96" t="s">
        <v>68</v>
      </c>
      <c r="C56" s="94">
        <v>12120000</v>
      </c>
      <c r="D56" s="95">
        <v>720000</v>
      </c>
      <c r="E56" s="94">
        <v>0</v>
      </c>
      <c r="F56" s="94">
        <v>0</v>
      </c>
      <c r="G56" s="94"/>
      <c r="H56" s="94"/>
      <c r="I56" s="94">
        <v>20576.84</v>
      </c>
      <c r="J56" s="94"/>
      <c r="K56" s="94"/>
      <c r="L56" s="94">
        <v>4076034</v>
      </c>
      <c r="M56" s="94"/>
      <c r="N56" s="94"/>
      <c r="O56" s="94">
        <v>0</v>
      </c>
      <c r="P56" s="95"/>
      <c r="Q56" s="83">
        <f t="shared" si="5"/>
        <v>4096610.84</v>
      </c>
    </row>
    <row r="57" spans="2:17" ht="30" x14ac:dyDescent="0.25">
      <c r="B57" s="96" t="s">
        <v>69</v>
      </c>
      <c r="C57" s="94">
        <v>8200000</v>
      </c>
      <c r="D57" s="95">
        <v>-450000</v>
      </c>
      <c r="E57" s="94"/>
      <c r="F57" s="94"/>
      <c r="G57" s="94"/>
      <c r="H57" s="94"/>
      <c r="I57" s="94">
        <v>543713.31999999995</v>
      </c>
      <c r="J57" s="94"/>
      <c r="K57" s="94">
        <v>0</v>
      </c>
      <c r="L57" s="94">
        <v>1084480</v>
      </c>
      <c r="M57" s="94">
        <v>1945820</v>
      </c>
      <c r="N57" s="94">
        <v>0</v>
      </c>
      <c r="O57" s="94"/>
      <c r="P57" s="95"/>
      <c r="Q57" s="83">
        <f t="shared" si="5"/>
        <v>3574013.32</v>
      </c>
    </row>
    <row r="58" spans="2:17" ht="20.100000000000001" customHeight="1" x14ac:dyDescent="0.25">
      <c r="B58" s="96" t="s">
        <v>70</v>
      </c>
      <c r="C58" s="94">
        <v>400000</v>
      </c>
      <c r="D58" s="95">
        <v>370000</v>
      </c>
      <c r="E58" s="94"/>
      <c r="F58" s="94"/>
      <c r="G58" s="94"/>
      <c r="H58" s="94"/>
      <c r="I58" s="94">
        <v>0</v>
      </c>
      <c r="J58" s="94">
        <v>306328</v>
      </c>
      <c r="K58" s="94">
        <v>0</v>
      </c>
      <c r="L58" s="94">
        <v>250000</v>
      </c>
      <c r="M58" s="94"/>
      <c r="N58" s="94">
        <v>33311.4</v>
      </c>
      <c r="O58" s="94"/>
      <c r="P58" s="95"/>
      <c r="Q58" s="83">
        <f t="shared" si="5"/>
        <v>589639.4</v>
      </c>
    </row>
    <row r="59" spans="2:17" ht="20.100000000000001" customHeight="1" x14ac:dyDescent="0.25">
      <c r="B59" s="96" t="s">
        <v>71</v>
      </c>
      <c r="C59" s="94"/>
      <c r="D59" s="95"/>
      <c r="E59" s="94"/>
      <c r="F59" s="94"/>
      <c r="G59" s="94"/>
      <c r="H59" s="94"/>
      <c r="I59" s="94"/>
      <c r="J59" s="94"/>
      <c r="K59" s="94"/>
      <c r="L59" s="94"/>
      <c r="M59" s="94"/>
      <c r="N59" s="94">
        <v>0</v>
      </c>
      <c r="O59" s="94"/>
      <c r="P59" s="95"/>
      <c r="Q59" s="83">
        <f t="shared" si="5"/>
        <v>0</v>
      </c>
    </row>
    <row r="60" spans="2:17" ht="20.100000000000001" customHeight="1" x14ac:dyDescent="0.25">
      <c r="B60" s="96" t="s">
        <v>72</v>
      </c>
      <c r="C60" s="94">
        <v>3000000</v>
      </c>
      <c r="D60" s="95">
        <v>-2850000</v>
      </c>
      <c r="E60" s="94">
        <v>0</v>
      </c>
      <c r="F60" s="94">
        <v>0</v>
      </c>
      <c r="G60" s="94">
        <v>0</v>
      </c>
      <c r="H60" s="94"/>
      <c r="I60" s="94">
        <v>138060</v>
      </c>
      <c r="J60" s="94"/>
      <c r="K60" s="94"/>
      <c r="L60" s="94"/>
      <c r="M60" s="94"/>
      <c r="N60" s="94">
        <v>0</v>
      </c>
      <c r="O60" s="94"/>
      <c r="P60" s="95"/>
      <c r="Q60" s="83">
        <f t="shared" si="5"/>
        <v>138060</v>
      </c>
    </row>
    <row r="61" spans="2:17" ht="30" x14ac:dyDescent="0.25">
      <c r="B61" s="96" t="s">
        <v>73</v>
      </c>
      <c r="C61" s="94">
        <v>500000</v>
      </c>
      <c r="D61" s="95">
        <v>5031512</v>
      </c>
      <c r="E61" s="94"/>
      <c r="F61" s="94"/>
      <c r="G61" s="94">
        <v>4381512.22</v>
      </c>
      <c r="H61" s="94"/>
      <c r="I61" s="94"/>
      <c r="J61" s="94">
        <v>938221.54</v>
      </c>
      <c r="K61" s="94"/>
      <c r="L61" s="94"/>
      <c r="M61" s="94"/>
      <c r="N61" s="94">
        <v>0</v>
      </c>
      <c r="O61" s="94"/>
      <c r="P61" s="95"/>
      <c r="Q61" s="83">
        <f t="shared" si="5"/>
        <v>5319733.76</v>
      </c>
    </row>
    <row r="62" spans="2:17" ht="20.100000000000001" customHeight="1" x14ac:dyDescent="0.25">
      <c r="B62" s="99" t="s">
        <v>74</v>
      </c>
      <c r="C62" s="92">
        <f>SUM(C63:C65)</f>
        <v>3900000</v>
      </c>
      <c r="D62" s="92">
        <f>+D63+D64+D65+D66</f>
        <v>18300000</v>
      </c>
      <c r="E62" s="92">
        <f>SUM(E63:E65)</f>
        <v>0</v>
      </c>
      <c r="F62" s="92">
        <f>SUM(F63:F65)</f>
        <v>0</v>
      </c>
      <c r="G62" s="92">
        <f>SUM(G63:G65)</f>
        <v>0</v>
      </c>
      <c r="H62" s="92"/>
      <c r="I62" s="92"/>
      <c r="J62" s="92"/>
      <c r="K62" s="92"/>
      <c r="L62" s="92"/>
      <c r="M62" s="92"/>
      <c r="N62" s="92">
        <f>+N63+N64+N65+N66</f>
        <v>954148.35</v>
      </c>
      <c r="O62" s="94"/>
      <c r="P62" s="95"/>
      <c r="Q62" s="83">
        <f t="shared" si="5"/>
        <v>954148.35</v>
      </c>
    </row>
    <row r="63" spans="2:17" ht="20.100000000000001" customHeight="1" x14ac:dyDescent="0.25">
      <c r="B63" s="96" t="s">
        <v>75</v>
      </c>
      <c r="C63" s="94">
        <v>3900000</v>
      </c>
      <c r="D63" s="95">
        <v>18300000</v>
      </c>
      <c r="E63" s="94">
        <v>0</v>
      </c>
      <c r="F63" s="94">
        <v>0</v>
      </c>
      <c r="G63" s="94">
        <v>0</v>
      </c>
      <c r="H63" s="94"/>
      <c r="I63" s="94"/>
      <c r="J63" s="94"/>
      <c r="K63" s="94"/>
      <c r="L63" s="94"/>
      <c r="M63" s="94"/>
      <c r="N63" s="94">
        <v>954148.35</v>
      </c>
      <c r="O63" s="94"/>
      <c r="P63" s="95"/>
      <c r="Q63" s="83">
        <f t="shared" si="5"/>
        <v>954148.35</v>
      </c>
    </row>
    <row r="64" spans="2:17" ht="20.100000000000001" customHeight="1" x14ac:dyDescent="0.25">
      <c r="B64" s="96" t="s">
        <v>76</v>
      </c>
      <c r="C64" s="94"/>
      <c r="D64" s="95"/>
      <c r="E64" s="94"/>
      <c r="F64" s="94"/>
      <c r="G64" s="94"/>
      <c r="H64" s="94"/>
      <c r="I64" s="94"/>
      <c r="J64" s="94"/>
      <c r="K64" s="94"/>
      <c r="L64" s="94"/>
      <c r="M64" s="94"/>
      <c r="N64" s="94">
        <v>0</v>
      </c>
      <c r="O64" s="94"/>
      <c r="P64" s="95"/>
      <c r="Q64" s="83">
        <f t="shared" si="5"/>
        <v>0</v>
      </c>
    </row>
    <row r="65" spans="2:17" ht="30" x14ac:dyDescent="0.25">
      <c r="B65" s="96" t="s">
        <v>77</v>
      </c>
      <c r="C65" s="94"/>
      <c r="D65" s="95"/>
      <c r="E65" s="94"/>
      <c r="F65" s="94"/>
      <c r="G65" s="94"/>
      <c r="H65" s="94"/>
      <c r="I65" s="94"/>
      <c r="J65" s="94"/>
      <c r="K65" s="94"/>
      <c r="L65" s="94"/>
      <c r="M65" s="94"/>
      <c r="N65" s="94">
        <v>0</v>
      </c>
      <c r="O65" s="94"/>
      <c r="P65" s="95"/>
      <c r="Q65" s="83">
        <f t="shared" si="5"/>
        <v>0</v>
      </c>
    </row>
    <row r="66" spans="2:17" ht="45" x14ac:dyDescent="0.25">
      <c r="B66" s="96" t="s">
        <v>78</v>
      </c>
      <c r="C66" s="94"/>
      <c r="D66" s="95"/>
      <c r="E66" s="94"/>
      <c r="F66" s="94"/>
      <c r="G66" s="94"/>
      <c r="H66" s="94"/>
      <c r="I66" s="94"/>
      <c r="J66" s="94"/>
      <c r="K66" s="94"/>
      <c r="L66" s="94"/>
      <c r="M66" s="94"/>
      <c r="N66" s="94">
        <v>0</v>
      </c>
      <c r="O66" s="94"/>
      <c r="P66" s="95"/>
      <c r="Q66" s="83">
        <f t="shared" si="5"/>
        <v>0</v>
      </c>
    </row>
    <row r="67" spans="2:17" ht="30" x14ac:dyDescent="0.25">
      <c r="B67" s="99" t="s">
        <v>79</v>
      </c>
      <c r="C67" s="92"/>
      <c r="D67" s="98"/>
      <c r="E67" s="92"/>
      <c r="F67" s="92"/>
      <c r="G67" s="92"/>
      <c r="H67" s="92"/>
      <c r="I67" s="92"/>
      <c r="J67" s="92"/>
      <c r="K67" s="92"/>
      <c r="L67" s="92"/>
      <c r="M67" s="92"/>
      <c r="N67" s="92">
        <v>0</v>
      </c>
      <c r="O67" s="94"/>
      <c r="P67" s="95"/>
      <c r="Q67" s="83">
        <f t="shared" si="5"/>
        <v>0</v>
      </c>
    </row>
    <row r="68" spans="2:17" ht="15" x14ac:dyDescent="0.25">
      <c r="B68" s="96" t="s">
        <v>80</v>
      </c>
      <c r="C68" s="94"/>
      <c r="D68" s="95"/>
      <c r="E68" s="94"/>
      <c r="F68" s="94"/>
      <c r="G68" s="94"/>
      <c r="H68" s="94"/>
      <c r="I68" s="94"/>
      <c r="J68" s="94"/>
      <c r="K68" s="94"/>
      <c r="L68" s="94"/>
      <c r="M68" s="94"/>
      <c r="N68" s="94">
        <v>0</v>
      </c>
      <c r="O68" s="94"/>
      <c r="P68" s="95"/>
      <c r="Q68" s="83">
        <f t="shared" si="5"/>
        <v>0</v>
      </c>
    </row>
    <row r="69" spans="2:17" ht="30" x14ac:dyDescent="0.25">
      <c r="B69" s="96" t="s">
        <v>81</v>
      </c>
      <c r="C69" s="94"/>
      <c r="D69" s="95"/>
      <c r="E69" s="94"/>
      <c r="F69" s="94"/>
      <c r="G69" s="94"/>
      <c r="H69" s="94"/>
      <c r="I69" s="94"/>
      <c r="J69" s="94"/>
      <c r="K69" s="94"/>
      <c r="L69" s="94"/>
      <c r="M69" s="94"/>
      <c r="N69" s="94">
        <v>0</v>
      </c>
      <c r="O69" s="94"/>
      <c r="P69" s="95"/>
      <c r="Q69" s="83">
        <f t="shared" si="5"/>
        <v>0</v>
      </c>
    </row>
    <row r="70" spans="2:17" ht="20.100000000000001" customHeight="1" x14ac:dyDescent="0.25">
      <c r="B70" s="99" t="s">
        <v>82</v>
      </c>
      <c r="C70" s="92">
        <f>SUM(C71:C73)</f>
        <v>0</v>
      </c>
      <c r="D70" s="98"/>
      <c r="E70" s="92">
        <f>SUM(E71:E73)</f>
        <v>0</v>
      </c>
      <c r="F70" s="92">
        <f>SUM(F71:F73)</f>
        <v>0</v>
      </c>
      <c r="G70" s="92">
        <f>SUM(G71:G73)</f>
        <v>0</v>
      </c>
      <c r="H70" s="92">
        <f t="shared" ref="H70:N70" si="9">SUM(H71:H73)</f>
        <v>0</v>
      </c>
      <c r="I70" s="92">
        <f t="shared" si="9"/>
        <v>0</v>
      </c>
      <c r="J70" s="92">
        <f t="shared" si="9"/>
        <v>0</v>
      </c>
      <c r="K70" s="92">
        <f t="shared" si="9"/>
        <v>0</v>
      </c>
      <c r="L70" s="92">
        <f t="shared" si="9"/>
        <v>0</v>
      </c>
      <c r="M70" s="92">
        <f t="shared" si="9"/>
        <v>0</v>
      </c>
      <c r="N70" s="92">
        <f t="shared" si="9"/>
        <v>0</v>
      </c>
      <c r="O70" s="94"/>
      <c r="P70" s="95"/>
      <c r="Q70" s="83">
        <f t="shared" si="5"/>
        <v>0</v>
      </c>
    </row>
    <row r="71" spans="2:17" ht="20.100000000000001" customHeight="1" x14ac:dyDescent="0.25">
      <c r="B71" s="96" t="s">
        <v>83</v>
      </c>
      <c r="C71" s="94"/>
      <c r="D71" s="95"/>
      <c r="E71" s="94"/>
      <c r="F71" s="94"/>
      <c r="G71" s="94"/>
      <c r="H71" s="94"/>
      <c r="I71" s="94"/>
      <c r="J71" s="94"/>
      <c r="K71" s="94"/>
      <c r="L71" s="94"/>
      <c r="M71" s="94"/>
      <c r="N71" s="94">
        <v>0</v>
      </c>
      <c r="O71" s="94"/>
      <c r="P71" s="95"/>
      <c r="Q71" s="83">
        <f t="shared" si="5"/>
        <v>0</v>
      </c>
    </row>
    <row r="72" spans="2:17" ht="20.100000000000001" customHeight="1" x14ac:dyDescent="0.25">
      <c r="B72" s="96" t="s">
        <v>84</v>
      </c>
      <c r="C72" s="94"/>
      <c r="D72" s="95"/>
      <c r="E72" s="94"/>
      <c r="F72" s="94"/>
      <c r="G72" s="94"/>
      <c r="H72" s="94"/>
      <c r="I72" s="94"/>
      <c r="J72" s="94"/>
      <c r="K72" s="94"/>
      <c r="L72" s="94"/>
      <c r="M72" s="94"/>
      <c r="N72" s="94">
        <v>0</v>
      </c>
      <c r="O72" s="94"/>
      <c r="P72" s="95"/>
      <c r="Q72" s="83">
        <f t="shared" si="5"/>
        <v>0</v>
      </c>
    </row>
    <row r="73" spans="2:17" ht="30" x14ac:dyDescent="0.25">
      <c r="B73" s="96" t="s">
        <v>85</v>
      </c>
      <c r="C73" s="94"/>
      <c r="D73" s="95"/>
      <c r="E73" s="94"/>
      <c r="F73" s="94"/>
      <c r="G73" s="94"/>
      <c r="H73" s="94"/>
      <c r="I73" s="94"/>
      <c r="J73" s="94"/>
      <c r="K73" s="94"/>
      <c r="L73" s="94"/>
      <c r="M73" s="94"/>
      <c r="N73" s="94">
        <v>0</v>
      </c>
      <c r="O73" s="94"/>
      <c r="P73" s="95"/>
      <c r="Q73" s="83">
        <f t="shared" si="5"/>
        <v>0</v>
      </c>
    </row>
    <row r="74" spans="2:17" ht="20.100000000000001" customHeight="1" x14ac:dyDescent="0.25">
      <c r="B74" s="118" t="s">
        <v>86</v>
      </c>
      <c r="C74" s="100"/>
      <c r="D74" s="101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1"/>
      <c r="Q74" s="101"/>
    </row>
    <row r="75" spans="2:17" ht="20.100000000000001" customHeight="1" x14ac:dyDescent="0.25">
      <c r="B75" s="99" t="s">
        <v>87</v>
      </c>
      <c r="C75" s="102"/>
      <c r="D75" s="98"/>
      <c r="P75" s="95"/>
      <c r="Q75" s="83">
        <f t="shared" si="5"/>
        <v>0</v>
      </c>
    </row>
    <row r="76" spans="2:17" ht="30" x14ac:dyDescent="0.25">
      <c r="B76" s="96" t="s">
        <v>88</v>
      </c>
      <c r="C76" s="103"/>
      <c r="D76" s="95"/>
      <c r="P76" s="95"/>
      <c r="Q76" s="83">
        <f t="shared" si="5"/>
        <v>0</v>
      </c>
    </row>
    <row r="77" spans="2:17" ht="30" x14ac:dyDescent="0.25">
      <c r="B77" s="96" t="s">
        <v>89</v>
      </c>
      <c r="C77" s="103"/>
      <c r="D77" s="95"/>
      <c r="P77" s="95"/>
      <c r="Q77" s="83">
        <f t="shared" si="5"/>
        <v>0</v>
      </c>
    </row>
    <row r="78" spans="2:17" ht="20.100000000000001" customHeight="1" x14ac:dyDescent="0.25">
      <c r="B78" s="99" t="s">
        <v>90</v>
      </c>
      <c r="C78" s="102"/>
      <c r="D78" s="98"/>
      <c r="P78" s="95"/>
      <c r="Q78" s="83">
        <f t="shared" si="5"/>
        <v>0</v>
      </c>
    </row>
    <row r="79" spans="2:17" ht="20.100000000000001" customHeight="1" x14ac:dyDescent="0.25">
      <c r="B79" s="96" t="s">
        <v>91</v>
      </c>
      <c r="C79" s="103"/>
      <c r="D79" s="95"/>
      <c r="P79" s="95"/>
      <c r="Q79" s="83">
        <f t="shared" si="5"/>
        <v>0</v>
      </c>
    </row>
    <row r="80" spans="2:17" ht="20.100000000000001" customHeight="1" x14ac:dyDescent="0.25">
      <c r="B80" s="96" t="s">
        <v>92</v>
      </c>
      <c r="C80" s="103"/>
      <c r="D80" s="95"/>
      <c r="P80" s="95"/>
      <c r="Q80" s="83">
        <f t="shared" si="5"/>
        <v>0</v>
      </c>
    </row>
    <row r="81" spans="2:17" ht="15" x14ac:dyDescent="0.25">
      <c r="B81" s="99" t="s">
        <v>93</v>
      </c>
      <c r="C81" s="102"/>
      <c r="D81" s="98"/>
      <c r="P81" s="95"/>
      <c r="Q81" s="83">
        <f t="shared" ref="Q81:Q82" si="10">+E81+F81+G81+H81+I81+J81+K81+L81+M81+N81+O81+P81</f>
        <v>0</v>
      </c>
    </row>
    <row r="82" spans="2:17" ht="30" x14ac:dyDescent="0.25">
      <c r="B82" s="96" t="s">
        <v>94</v>
      </c>
      <c r="C82" s="103"/>
      <c r="D82" s="95"/>
      <c r="P82" s="95"/>
      <c r="Q82" s="83">
        <f t="shared" si="10"/>
        <v>0</v>
      </c>
    </row>
    <row r="83" spans="2:17" ht="20.100000000000001" customHeight="1" x14ac:dyDescent="0.25">
      <c r="B83" s="119" t="s">
        <v>95</v>
      </c>
      <c r="C83" s="104">
        <f>+C10+C16+C26+C36+C44+C52+C62+C67+C70</f>
        <v>1024795636</v>
      </c>
      <c r="D83" s="104">
        <f>+D10+D16+D26+D36+D52+D62</f>
        <v>206847051</v>
      </c>
      <c r="E83" s="104">
        <f t="shared" ref="E83:P83" si="11">+E10+E16+E26+E36+E44+E52+E62+E67+E70</f>
        <v>34516386.939999998</v>
      </c>
      <c r="F83" s="105">
        <f t="shared" si="11"/>
        <v>78356760.780000001</v>
      </c>
      <c r="G83" s="104">
        <f t="shared" si="11"/>
        <v>50464106.840000004</v>
      </c>
      <c r="H83" s="104">
        <f t="shared" si="11"/>
        <v>136014282.98000002</v>
      </c>
      <c r="I83" s="104">
        <f t="shared" si="11"/>
        <v>58612964.839999996</v>
      </c>
      <c r="J83" s="104">
        <f t="shared" si="11"/>
        <v>52541049.399999999</v>
      </c>
      <c r="K83" s="105">
        <f t="shared" si="11"/>
        <v>49338112.969999999</v>
      </c>
      <c r="L83" s="105">
        <f t="shared" si="11"/>
        <v>85330352.840000018</v>
      </c>
      <c r="M83" s="105">
        <f t="shared" si="11"/>
        <v>115419531.58</v>
      </c>
      <c r="N83" s="105">
        <f t="shared" si="11"/>
        <v>74244474.429999992</v>
      </c>
      <c r="O83" s="105">
        <f t="shared" si="11"/>
        <v>0</v>
      </c>
      <c r="P83" s="104">
        <f t="shared" si="11"/>
        <v>0</v>
      </c>
      <c r="Q83" s="106">
        <f>+E83+F83+G83+H83+I83+J83+K83+L83+M83+N83+O83+P83</f>
        <v>734838023.60000002</v>
      </c>
    </row>
    <row r="84" spans="2:17" ht="20.100000000000001" customHeight="1" x14ac:dyDescent="0.25">
      <c r="B84" s="107" t="s">
        <v>113</v>
      </c>
      <c r="J84" s="95"/>
    </row>
    <row r="85" spans="2:17" ht="20.100000000000001" customHeight="1" x14ac:dyDescent="0.25">
      <c r="B85" s="108" t="s">
        <v>114</v>
      </c>
      <c r="J85" s="83"/>
      <c r="M85" s="103"/>
    </row>
    <row r="86" spans="2:17" ht="45" x14ac:dyDescent="0.25">
      <c r="B86" s="108" t="s">
        <v>115</v>
      </c>
    </row>
    <row r="87" spans="2:17" ht="30" x14ac:dyDescent="0.25">
      <c r="B87" s="108" t="s">
        <v>116</v>
      </c>
    </row>
    <row r="88" spans="2:17" ht="30" x14ac:dyDescent="0.25">
      <c r="B88" s="108" t="s">
        <v>117</v>
      </c>
    </row>
    <row r="89" spans="2:17" ht="30" x14ac:dyDescent="0.25">
      <c r="B89" s="108" t="s">
        <v>118</v>
      </c>
    </row>
    <row r="90" spans="2:17" ht="20.100000000000001" customHeight="1" x14ac:dyDescent="0.25">
      <c r="B90" s="108" t="s">
        <v>119</v>
      </c>
    </row>
    <row r="91" spans="2:17" ht="20.100000000000001" customHeight="1" x14ac:dyDescent="0.25">
      <c r="B91" s="96"/>
    </row>
    <row r="92" spans="2:17" ht="20.100000000000001" customHeight="1" x14ac:dyDescent="0.25">
      <c r="B92" s="96"/>
    </row>
    <row r="93" spans="2:17" ht="20.100000000000001" customHeight="1" x14ac:dyDescent="0.25">
      <c r="B93" s="96"/>
    </row>
    <row r="94" spans="2:17" ht="20.100000000000001" customHeight="1" x14ac:dyDescent="0.25">
      <c r="B94" s="120" t="s">
        <v>124</v>
      </c>
      <c r="G94" s="77" t="s">
        <v>128</v>
      </c>
      <c r="H94" s="110"/>
      <c r="I94" s="110"/>
      <c r="J94" s="111"/>
      <c r="K94" s="111"/>
      <c r="L94" s="111"/>
      <c r="M94" s="110"/>
      <c r="N94" s="110"/>
    </row>
    <row r="95" spans="2:17" ht="20.100000000000001" customHeight="1" x14ac:dyDescent="0.25">
      <c r="B95" s="121" t="s">
        <v>125</v>
      </c>
      <c r="G95" s="74" t="s">
        <v>126</v>
      </c>
      <c r="H95" s="112"/>
      <c r="I95" s="112"/>
      <c r="J95" s="113"/>
      <c r="K95" s="113"/>
      <c r="L95" s="113"/>
      <c r="M95" s="112"/>
      <c r="N95" s="112"/>
    </row>
    <row r="97" spans="1:17" ht="20.100000000000001" customHeight="1" x14ac:dyDescent="0.25">
      <c r="A97" s="109" t="s">
        <v>96</v>
      </c>
      <c r="D97" s="111"/>
      <c r="E97" s="111"/>
      <c r="F97" s="111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</row>
    <row r="98" spans="1:17" ht="20.100000000000001" customHeight="1" x14ac:dyDescent="0.25">
      <c r="D98" s="113"/>
      <c r="E98" s="113"/>
      <c r="F98" s="113"/>
    </row>
    <row r="100" spans="1:17" ht="20.100000000000001" customHeight="1" x14ac:dyDescent="0.25">
      <c r="B100" s="114"/>
      <c r="C100" s="114"/>
      <c r="D100" s="114"/>
    </row>
    <row r="101" spans="1:17" ht="20.100000000000001" customHeight="1" x14ac:dyDescent="0.25">
      <c r="B101" s="122" t="s">
        <v>97</v>
      </c>
      <c r="C101" s="115"/>
      <c r="D101" s="115"/>
    </row>
    <row r="102" spans="1:17" ht="20.100000000000001" customHeight="1" x14ac:dyDescent="0.25">
      <c r="B102" s="116" t="s">
        <v>98</v>
      </c>
    </row>
    <row r="103" spans="1:17" ht="20.100000000000001" customHeight="1" x14ac:dyDescent="0.25">
      <c r="B103" s="113"/>
      <c r="C103" s="113"/>
      <c r="D103" s="113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D97:F97"/>
    <mergeCell ref="D98:F98"/>
    <mergeCell ref="B100:D100"/>
    <mergeCell ref="J94:L94"/>
    <mergeCell ref="J95:L95"/>
  </mergeCells>
  <pageMargins left="0.23622047244094491" right="0.23622047244094491" top="0.74803149606299213" bottom="0.74803149606299213" header="0.31496062992125984" footer="0.31496062992125984"/>
  <pageSetup paperSize="119" scale="52" orientation="landscape" r:id="rId1"/>
  <rowBreaks count="2" manualBreakCount="2">
    <brk id="42" max="16" man="1"/>
    <brk id="74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3"/>
  <sheetViews>
    <sheetView view="pageBreakPreview" topLeftCell="B76" zoomScale="60" zoomScaleNormal="100" workbookViewId="0">
      <selection activeCell="B4" sqref="B4:Q4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37"/>
    </row>
    <row r="2" spans="2:18" ht="21" customHeight="1" x14ac:dyDescent="0.3">
      <c r="B2" s="55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36"/>
    </row>
    <row r="3" spans="2:18" ht="18.75" x14ac:dyDescent="0.3">
      <c r="B3" s="57">
        <v>2022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37"/>
    </row>
    <row r="4" spans="2:18" ht="15.75" customHeight="1" x14ac:dyDescent="0.3">
      <c r="B4" s="59" t="s">
        <v>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61" t="s">
        <v>4</v>
      </c>
      <c r="C7" s="62" t="s">
        <v>5</v>
      </c>
      <c r="D7" s="62" t="s">
        <v>6</v>
      </c>
      <c r="E7" s="65" t="s">
        <v>7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</row>
    <row r="8" spans="2:18" ht="30" customHeight="1" x14ac:dyDescent="0.35">
      <c r="B8" s="61"/>
      <c r="C8" s="63"/>
      <c r="D8" s="63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112873147.72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63454501.549999997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52589872.399999999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2897000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7967629.1500000004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13306796.84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4136497.95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488754.68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273230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2143404.0100000002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1369799.12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843209.61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1581018.27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2442883.2000000002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34303911.799999997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156940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697391.8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1807937.53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1746558.53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112873147.72</v>
      </c>
    </row>
    <row r="85" spans="2:17" ht="18.75" x14ac:dyDescent="0.3">
      <c r="B85" s="36" t="s">
        <v>104</v>
      </c>
    </row>
    <row r="86" spans="2:17" ht="18.75" x14ac:dyDescent="0.3">
      <c r="B86" s="37" t="s">
        <v>105</v>
      </c>
    </row>
    <row r="87" spans="2:17" ht="18.75" x14ac:dyDescent="0.3">
      <c r="B87" s="37" t="s">
        <v>106</v>
      </c>
    </row>
    <row r="88" spans="2:17" ht="18.75" x14ac:dyDescent="0.3">
      <c r="B88" s="36" t="s">
        <v>107</v>
      </c>
    </row>
    <row r="89" spans="2:17" ht="18.75" x14ac:dyDescent="0.3">
      <c r="B89" s="37" t="s">
        <v>108</v>
      </c>
    </row>
    <row r="90" spans="2:17" ht="18.75" x14ac:dyDescent="0.3">
      <c r="B90" s="37" t="s">
        <v>109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18.75" x14ac:dyDescent="0.3">
      <c r="B94" s="37"/>
    </row>
    <row r="95" spans="2:17" ht="18.75" x14ac:dyDescent="0.3">
      <c r="B95" s="37"/>
    </row>
    <row r="97" spans="1:17" ht="33.75" customHeight="1" x14ac:dyDescent="0.35">
      <c r="A97" s="1" t="s">
        <v>96</v>
      </c>
      <c r="B97" s="27" t="s">
        <v>102</v>
      </c>
      <c r="C97" s="50" t="s">
        <v>99</v>
      </c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</row>
    <row r="98" spans="1:17" ht="23.25" x14ac:dyDescent="0.35">
      <c r="B98" s="28" t="s">
        <v>101</v>
      </c>
      <c r="C98" s="64" t="s">
        <v>103</v>
      </c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</row>
    <row r="99" spans="1:17" ht="23.25" x14ac:dyDescent="0.35">
      <c r="B99" s="20"/>
      <c r="C99" s="20"/>
      <c r="D99" s="20"/>
    </row>
    <row r="100" spans="1:17" ht="23.25" x14ac:dyDescent="0.35">
      <c r="B100" s="51"/>
      <c r="C100" s="51"/>
      <c r="D100" s="51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52"/>
      <c r="C103" s="52"/>
      <c r="D103" s="52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Presupuesto aprobado</vt:lpstr>
      <vt:lpstr>ENERO</vt:lpstr>
      <vt:lpstr>MARZO 2022</vt:lpstr>
      <vt:lpstr>Mayo 2022</vt:lpstr>
      <vt:lpstr>JULIO 2022</vt:lpstr>
      <vt:lpstr>OCTUBRE</vt:lpstr>
      <vt:lpstr>MARZO</vt:lpstr>
      <vt:lpstr>Hoja1</vt:lpstr>
      <vt:lpstr>ENERO!Print_Area</vt:lpstr>
      <vt:lpstr>'JULIO 2022'!Print_Area</vt:lpstr>
      <vt:lpstr>MARZO!Print_Area</vt:lpstr>
      <vt:lpstr>'MARZO 2022'!Print_Area</vt:lpstr>
      <vt:lpstr>'Mayo 2022'!Print_Area</vt:lpstr>
      <vt:lpstr>OCTUBRE!Print_Area</vt:lpstr>
      <vt:lpstr>'Presupuesto aprobado'!Print_Area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2022-11-09T15:50:12Z</dcterms:modified>
</cp:coreProperties>
</file>