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Presupuesto de gasto" sheetId="1" r:id="rId1"/>
    <sheet name="Ejecucion" sheetId="2" r:id="rId2"/>
  </sheets>
  <definedNames>
    <definedName name="_xlnm.Print_Area" localSheetId="1">Ejecucion!$A$1:$P$97</definedName>
    <definedName name="_xlnm.Print_Area" localSheetId="0">'Presupuesto de gasto'!$A$1:$P$94</definedName>
  </definedNames>
  <calcPr calcId="152511"/>
</workbook>
</file>

<file path=xl/calcChain.xml><?xml version="1.0" encoding="utf-8"?>
<calcChain xmlns="http://schemas.openxmlformats.org/spreadsheetml/2006/main">
  <c r="P83" i="2" l="1"/>
  <c r="P82" i="2"/>
  <c r="P81" i="2"/>
  <c r="P80" i="2"/>
  <c r="P79" i="2"/>
  <c r="P78" i="2"/>
  <c r="P77" i="2"/>
  <c r="P76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6" i="2"/>
  <c r="P15" i="2"/>
  <c r="P14" i="2"/>
  <c r="P13" i="2"/>
  <c r="P12" i="2"/>
  <c r="P10" i="2"/>
  <c r="N53" i="2"/>
  <c r="N27" i="2"/>
  <c r="N17" i="2"/>
  <c r="N11" i="2"/>
  <c r="N84" i="2" s="1"/>
  <c r="N10" i="2"/>
  <c r="P84" i="1"/>
  <c r="P83" i="1"/>
  <c r="P82" i="1"/>
  <c r="P81" i="1"/>
  <c r="P80" i="1"/>
  <c r="P79" i="1"/>
  <c r="P78" i="1"/>
  <c r="P77" i="1"/>
  <c r="P75" i="1"/>
  <c r="P74" i="1"/>
  <c r="P73" i="1"/>
  <c r="P71" i="1"/>
  <c r="P70" i="1"/>
  <c r="P69" i="1"/>
  <c r="P68" i="1"/>
  <c r="P67" i="1"/>
  <c r="P66" i="1"/>
  <c r="P65" i="1"/>
  <c r="P63" i="1"/>
  <c r="P62" i="1"/>
  <c r="P61" i="1"/>
  <c r="P60" i="1"/>
  <c r="P59" i="1"/>
  <c r="P58" i="1"/>
  <c r="P57" i="1"/>
  <c r="P56" i="1"/>
  <c r="P55" i="1"/>
  <c r="P53" i="1"/>
  <c r="P52" i="1"/>
  <c r="P51" i="1"/>
  <c r="P50" i="1"/>
  <c r="P49" i="1"/>
  <c r="P48" i="1"/>
  <c r="P47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7" i="1"/>
  <c r="P26" i="1"/>
  <c r="P25" i="1"/>
  <c r="P24" i="1"/>
  <c r="P23" i="1"/>
  <c r="P22" i="1"/>
  <c r="P21" i="1"/>
  <c r="P20" i="1"/>
  <c r="P19" i="1"/>
  <c r="P17" i="1"/>
  <c r="P16" i="1"/>
  <c r="P15" i="1"/>
  <c r="P14" i="1"/>
  <c r="P13" i="1"/>
  <c r="O85" i="1"/>
  <c r="N54" i="1"/>
  <c r="N28" i="1"/>
  <c r="N18" i="1"/>
  <c r="N12" i="1"/>
  <c r="P12" i="1" l="1"/>
  <c r="N11" i="1"/>
  <c r="N85" i="1"/>
  <c r="P75" i="2"/>
  <c r="M71" i="2"/>
  <c r="L71" i="2"/>
  <c r="K71" i="2"/>
  <c r="J71" i="2"/>
  <c r="I71" i="2"/>
  <c r="H71" i="2"/>
  <c r="G71" i="2"/>
  <c r="F71" i="2"/>
  <c r="E71" i="2"/>
  <c r="D71" i="2"/>
  <c r="F63" i="2"/>
  <c r="E63" i="2"/>
  <c r="D63" i="2"/>
  <c r="P53" i="2"/>
  <c r="M53" i="2"/>
  <c r="L53" i="2"/>
  <c r="K53" i="2"/>
  <c r="J53" i="2"/>
  <c r="I53" i="2"/>
  <c r="H53" i="2"/>
  <c r="G53" i="2"/>
  <c r="F53" i="2"/>
  <c r="E53" i="2"/>
  <c r="D53" i="2"/>
  <c r="F45" i="2"/>
  <c r="E45" i="2"/>
  <c r="D45" i="2"/>
  <c r="P37" i="2"/>
  <c r="L37" i="2"/>
  <c r="K37" i="2"/>
  <c r="J37" i="2"/>
  <c r="I37" i="2"/>
  <c r="H37" i="2"/>
  <c r="G37" i="2"/>
  <c r="F37" i="2"/>
  <c r="E37" i="2"/>
  <c r="D37" i="2"/>
  <c r="P27" i="2"/>
  <c r="M27" i="2"/>
  <c r="L27" i="2"/>
  <c r="K27" i="2"/>
  <c r="J27" i="2"/>
  <c r="I27" i="2"/>
  <c r="H27" i="2"/>
  <c r="G27" i="2"/>
  <c r="F27" i="2"/>
  <c r="E27" i="2"/>
  <c r="D27" i="2"/>
  <c r="P17" i="2"/>
  <c r="M17" i="2"/>
  <c r="L17" i="2"/>
  <c r="K17" i="2"/>
  <c r="J17" i="2"/>
  <c r="I17" i="2"/>
  <c r="H17" i="2"/>
  <c r="G17" i="2"/>
  <c r="F17" i="2"/>
  <c r="E17" i="2"/>
  <c r="D17" i="2"/>
  <c r="P11" i="2"/>
  <c r="P84" i="2" s="1"/>
  <c r="M11" i="2"/>
  <c r="M10" i="2" s="1"/>
  <c r="L11" i="2"/>
  <c r="L84" i="2" s="1"/>
  <c r="K11" i="2"/>
  <c r="K10" i="2" s="1"/>
  <c r="J11" i="2"/>
  <c r="J84" i="2" s="1"/>
  <c r="I11" i="2"/>
  <c r="I10" i="2" s="1"/>
  <c r="H11" i="2"/>
  <c r="H84" i="2" s="1"/>
  <c r="G11" i="2"/>
  <c r="G10" i="2" s="1"/>
  <c r="F11" i="2"/>
  <c r="F84" i="2" s="1"/>
  <c r="E11" i="2"/>
  <c r="E10" i="2" s="1"/>
  <c r="D11" i="2"/>
  <c r="D84" i="2" s="1"/>
  <c r="L10" i="2"/>
  <c r="J10" i="2"/>
  <c r="H10" i="2"/>
  <c r="F10" i="2"/>
  <c r="D10" i="2"/>
  <c r="M72" i="1"/>
  <c r="L72" i="1"/>
  <c r="K72" i="1"/>
  <c r="J72" i="1"/>
  <c r="I72" i="1"/>
  <c r="H72" i="1"/>
  <c r="G72" i="1"/>
  <c r="F72" i="1"/>
  <c r="E72" i="1"/>
  <c r="D72" i="1"/>
  <c r="B72" i="1"/>
  <c r="F64" i="1"/>
  <c r="E64" i="1"/>
  <c r="D64" i="1"/>
  <c r="C64" i="1"/>
  <c r="B64" i="1"/>
  <c r="P54" i="1"/>
  <c r="M54" i="1"/>
  <c r="L54" i="1"/>
  <c r="K54" i="1"/>
  <c r="J54" i="1"/>
  <c r="I54" i="1"/>
  <c r="H54" i="1"/>
  <c r="G54" i="1"/>
  <c r="F54" i="1"/>
  <c r="E54" i="1"/>
  <c r="D54" i="1"/>
  <c r="C54" i="1"/>
  <c r="B54" i="1"/>
  <c r="F46" i="1"/>
  <c r="E46" i="1"/>
  <c r="D46" i="1"/>
  <c r="B46" i="1"/>
  <c r="P38" i="1"/>
  <c r="L38" i="1"/>
  <c r="K38" i="1"/>
  <c r="J38" i="1"/>
  <c r="I38" i="1"/>
  <c r="H38" i="1"/>
  <c r="G38" i="1"/>
  <c r="F38" i="1"/>
  <c r="E38" i="1"/>
  <c r="D38" i="1"/>
  <c r="C38" i="1"/>
  <c r="B38" i="1"/>
  <c r="P28" i="1"/>
  <c r="M28" i="1"/>
  <c r="M11" i="1" s="1"/>
  <c r="L28" i="1"/>
  <c r="K28" i="1"/>
  <c r="J28" i="1"/>
  <c r="I28" i="1"/>
  <c r="I11" i="1" s="1"/>
  <c r="H28" i="1"/>
  <c r="G28" i="1"/>
  <c r="F28" i="1"/>
  <c r="E28" i="1"/>
  <c r="E11" i="1" s="1"/>
  <c r="D28" i="1"/>
  <c r="C28" i="1"/>
  <c r="B2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  <c r="M12" i="1"/>
  <c r="L12" i="1"/>
  <c r="L85" i="1" s="1"/>
  <c r="K12" i="1"/>
  <c r="J12" i="1"/>
  <c r="J85" i="1" s="1"/>
  <c r="I12" i="1"/>
  <c r="H12" i="1"/>
  <c r="H85" i="1" s="1"/>
  <c r="G12" i="1"/>
  <c r="F12" i="1"/>
  <c r="F85" i="1" s="1"/>
  <c r="E12" i="1"/>
  <c r="D12" i="1"/>
  <c r="D85" i="1" s="1"/>
  <c r="C12" i="1"/>
  <c r="B12" i="1"/>
  <c r="B85" i="1" s="1"/>
  <c r="K11" i="1"/>
  <c r="G11" i="1"/>
  <c r="C11" i="1"/>
  <c r="M85" i="1" l="1"/>
  <c r="P46" i="1"/>
  <c r="P85" i="1" s="1"/>
  <c r="C85" i="1"/>
  <c r="E85" i="1"/>
  <c r="G85" i="1"/>
  <c r="I85" i="1"/>
  <c r="K85" i="1"/>
  <c r="P64" i="1"/>
  <c r="P72" i="1"/>
  <c r="E84" i="2"/>
  <c r="G84" i="2"/>
  <c r="I84" i="2"/>
  <c r="K84" i="2"/>
  <c r="M84" i="2"/>
  <c r="B11" i="1"/>
  <c r="D11" i="1"/>
  <c r="F11" i="1"/>
  <c r="H11" i="1"/>
  <c r="J11" i="1"/>
  <c r="L11" i="1"/>
  <c r="P11" i="1" l="1"/>
</calcChain>
</file>

<file path=xl/sharedStrings.xml><?xml version="1.0" encoding="utf-8"?>
<sst xmlns="http://schemas.openxmlformats.org/spreadsheetml/2006/main" count="121" uniqueCount="106">
  <si>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</si>
  <si>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</si>
  <si>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</si>
  <si>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</si>
  <si>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</si>
  <si>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</si>
  <si>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</si>
  <si>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</si>
  <si>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</si>
  <si>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</si>
  <si>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</si>
  <si>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</si>
  <si>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</si>
  <si>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</si>
  <si>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</si>
  <si>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</si>
  <si>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</si>
  <si>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</si>
  <si>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</si>
  <si>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</si>
  <si>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</si>
  <si>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</si>
  <si>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</si>
  <si>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</si>
  <si>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</si>
  <si>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</si>
  <si>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</si>
  <si>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</si>
  <si>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</si>
  <si>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</si>
  <si>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</si>
  <si>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</si>
  <si>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</si>
  <si>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</si>
  <si>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</si>
  <si>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</si>
  <si>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</si>
  <si>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</si>
  <si>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</si>
  <si>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</si>
  <si>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</si>
  <si>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</si>
  <si>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</si>
  <si>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</si>
  <si>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</si>
  <si>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</si>
  <si>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</si>
  <si>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</si>
  <si>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</si>
  <si>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</si>
  <si>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</si>
  <si>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</si>
  <si>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</si>
  <si>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</si>
  <si>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</si>
  <si>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</si>
  <si>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</si>
  <si>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</si>
  <si>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</si>
  <si>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</si>
  <si>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</si>
  <si>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</si>
  <si>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</si>
  <si>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</si>
  <si>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</si>
  <si>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</si>
  <si>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</si>
  <si>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</si>
  <si>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</si>
  <si>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</si>
  <si>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</si>
  <si>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</si>
  <si>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</si>
  <si>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</si>
  <si>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</si>
  <si>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</si>
  <si>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</si>
  <si>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</si>
  <si>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</si>
  <si>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</si>
  <si>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</si>
  <si>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</si>
  <si>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</si>
  <si>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</si>
  <si>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</si>
  <si>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</si>
  <si>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</si>
  <si>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</si>
  <si>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</si>
  <si>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</si>
  <si>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</si>
  <si>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</si>
  <si>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</si>
  <si>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</si>
  <si>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</si>
  <si>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</si>
  <si>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Licda. Milquelys Casado</t>
  </si>
  <si>
    <t xml:space="preserve"> Analista de Presupuesto</t>
  </si>
  <si>
    <t>MINISTERIO DE RELACIONES EXTERIORES</t>
  </si>
  <si>
    <t xml:space="preserve">Licda. Cecilia Rodriguez G.            </t>
  </si>
  <si>
    <t xml:space="preserve">                                        </t>
  </si>
  <si>
    <t xml:space="preserve">                   Auxiliar</t>
  </si>
  <si>
    <t xml:space="preserve">                          Lic. Manuel G Florian</t>
  </si>
  <si>
    <t xml:space="preserve">                         Encargado Financiero</t>
  </si>
  <si>
    <t xml:space="preserve">                                                  </t>
  </si>
  <si>
    <t xml:space="preserve">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</si>
</sst>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8" fillId="0" borderId="8" xfId="1" applyFont="1" applyBorder="1" applyAlignment="1">
      <alignment horizontal="left" vertical="center" wrapText="1"/>
    </xf>
    <xf numFmtId="43" fontId="9" fillId="0" borderId="8" xfId="1" applyFont="1" applyBorder="1" applyAlignment="1">
      <alignment horizontal="left" vertical="center" wrapText="1"/>
    </xf>
    <xf numFmtId="164" fontId="9" fillId="0" borderId="8" xfId="0" applyNumberFormat="1" applyFont="1" applyBorder="1"/>
    <xf numFmtId="0" fontId="3" fillId="0" borderId="0" xfId="0" applyFont="1" applyAlignment="1">
      <alignment horizontal="left" indent="1"/>
    </xf>
    <xf numFmtId="43" fontId="8" fillId="0" borderId="0" xfId="1" applyFont="1" applyAlignment="1">
      <alignment vertical="center" wrapText="1"/>
    </xf>
    <xf numFmtId="43" fontId="9" fillId="0" borderId="0" xfId="1" applyFont="1" applyAlignment="1">
      <alignment vertical="center" wrapText="1"/>
    </xf>
    <xf numFmtId="0" fontId="10" fillId="0" borderId="0" xfId="0" applyFont="1"/>
    <xf numFmtId="0" fontId="0" fillId="0" borderId="0" xfId="0" applyAlignment="1">
      <alignment horizontal="left" indent="2"/>
    </xf>
    <xf numFmtId="43" fontId="11" fillId="0" borderId="0" xfId="1" applyFont="1" applyAlignment="1">
      <alignment vertical="center" wrapText="1"/>
    </xf>
    <xf numFmtId="43" fontId="0" fillId="0" borderId="0" xfId="1" applyFont="1"/>
    <xf numFmtId="43" fontId="10" fillId="0" borderId="0" xfId="1" applyFont="1" applyAlignment="1">
      <alignment vertical="center" wrapText="1"/>
    </xf>
    <xf numFmtId="43" fontId="10" fillId="0" borderId="0" xfId="0" applyNumberFormat="1" applyFont="1"/>
    <xf numFmtId="0" fontId="0" fillId="0" borderId="9" xfId="0" applyBorder="1"/>
    <xf numFmtId="43" fontId="9" fillId="0" borderId="0" xfId="0" applyNumberFormat="1" applyFont="1"/>
    <xf numFmtId="43" fontId="3" fillId="0" borderId="0" xfId="1" applyFont="1"/>
    <xf numFmtId="164" fontId="3" fillId="0" borderId="8" xfId="0" applyNumberFormat="1" applyFont="1" applyBorder="1"/>
    <xf numFmtId="43" fontId="3" fillId="0" borderId="8" xfId="1" applyFont="1" applyBorder="1"/>
    <xf numFmtId="164" fontId="3" fillId="0" borderId="0" xfId="0" applyNumberFormat="1" applyFont="1"/>
    <xf numFmtId="164" fontId="0" fillId="0" borderId="0" xfId="0" applyNumberFormat="1"/>
    <xf numFmtId="0" fontId="2" fillId="4" borderId="10" xfId="0" applyFont="1" applyFill="1" applyBorder="1" applyAlignment="1">
      <alignment vertical="center"/>
    </xf>
    <xf numFmtId="43" fontId="3" fillId="4" borderId="10" xfId="1" applyFont="1" applyFill="1" applyBorder="1"/>
    <xf numFmtId="43" fontId="9" fillId="4" borderId="10" xfId="1" applyFont="1" applyFill="1" applyBorder="1"/>
    <xf numFmtId="164" fontId="9" fillId="4" borderId="10" xfId="0" applyNumberFormat="1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 applyAlignment="1">
      <alignment vertical="center"/>
    </xf>
    <xf numFmtId="43" fontId="14" fillId="0" borderId="0" xfId="1" applyFont="1" applyAlignment="1"/>
    <xf numFmtId="43" fontId="0" fillId="0" borderId="0" xfId="1" applyFont="1" applyAlignment="1"/>
    <xf numFmtId="0" fontId="14" fillId="0" borderId="0" xfId="0" applyFont="1" applyAlignment="1">
      <alignment vertical="center"/>
    </xf>
    <xf numFmtId="0" fontId="13" fillId="0" borderId="0" xfId="0" applyFont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0" fillId="0" borderId="0" xfId="0" applyNumberFormat="1"/>
    <xf numFmtId="43" fontId="3" fillId="0" borderId="0" xfId="0" applyNumberFormat="1" applyFont="1"/>
    <xf numFmtId="0" fontId="11" fillId="0" borderId="0" xfId="0" applyFont="1"/>
    <xf numFmtId="164" fontId="3" fillId="4" borderId="10" xfId="0" applyNumberFormat="1" applyFont="1" applyFill="1" applyBorder="1"/>
    <xf numFmtId="0" fontId="12" fillId="0" borderId="0" xfId="0" applyFont="1"/>
    <xf numFmtId="0" fontId="13" fillId="0" borderId="0" xfId="0" applyFont="1"/>
    <xf numFmtId="43" fontId="10" fillId="0" borderId="0" xfId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 readingOrder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2</xdr:col>
      <xdr:colOff>914399</xdr:colOff>
      <xdr:row>7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6" y="133350"/>
          <a:ext cx="1904999" cy="151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47625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25854</xdr:colOff>
      <xdr:row>0</xdr:row>
      <xdr:rowOff>163286</xdr:rowOff>
    </xdr:from>
    <xdr:to>
      <xdr:col>2</xdr:col>
      <xdr:colOff>1676400</xdr:colOff>
      <xdr:row>7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54" y="163286"/>
          <a:ext cx="1679121" cy="1475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7"/>
  <sheetViews>
    <sheetView topLeftCell="B4" zoomScaleNormal="100" workbookViewId="0">
      <selection activeCell="D11" sqref="D11"/>
    </sheetView>
  </sheetViews>
  <sheetFormatPr baseColWidth="10" defaultColWidth="11.42578125" defaultRowHeight="15" x14ac:dyDescent="0.25"/>
  <cols>
    <col min="1" max="1" width="5.85546875" hidden="1" customWidth="1"/>
    <col min="2" max="2" width="14.85546875" customWidth="1"/>
    <col min="3" max="3" width="15.140625" customWidth="1"/>
    <col min="4" max="4" width="12" bestFit="1" customWidth="1"/>
    <col min="5" max="13" width="11.7109375" bestFit="1" customWidth="1"/>
    <col min="14" max="14" width="12" bestFit="1" customWidth="1"/>
    <col min="16" max="16" width="15.28515625" customWidth="1"/>
  </cols>
  <sheetData>
    <row r="3" spans="2:17" ht="28.5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2:17" ht="21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17" ht="15.75" x14ac:dyDescent="0.2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2:17" ht="15.7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2:17" ht="15.75" customHeight="1" x14ac:dyDescent="0.25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2:17" ht="25.5" customHeight="1" x14ac:dyDescent="0.25">
      <c r="B9" s="53" t="s">
        <v>4</v>
      </c>
      <c r="C9" s="53" t="s">
        <v>5</v>
      </c>
      <c r="D9" s="55" t="s">
        <v>6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2:17" x14ac:dyDescent="0.25">
      <c r="B10" s="54"/>
      <c r="C10" s="54"/>
      <c r="D10" s="1" t="s">
        <v>7</v>
      </c>
      <c r="E10" s="1" t="s">
        <v>8</v>
      </c>
      <c r="F10" s="1" t="s">
        <v>9</v>
      </c>
      <c r="G10" s="1" t="s">
        <v>10</v>
      </c>
      <c r="H10" s="2" t="s">
        <v>11</v>
      </c>
      <c r="I10" s="1" t="s">
        <v>12</v>
      </c>
      <c r="J10" s="2" t="s">
        <v>13</v>
      </c>
      <c r="K10" s="1" t="s">
        <v>14</v>
      </c>
      <c r="L10" s="1" t="s">
        <v>15</v>
      </c>
      <c r="M10" s="1" t="s">
        <v>16</v>
      </c>
      <c r="N10" s="1" t="s">
        <v>17</v>
      </c>
      <c r="O10" s="2" t="s">
        <v>18</v>
      </c>
      <c r="P10" s="1" t="s">
        <v>19</v>
      </c>
    </row>
    <row r="11" spans="2:17" ht="27.95" customHeight="1" x14ac:dyDescent="0.25">
      <c r="B11" s="4">
        <f>+B12+B18+B28+B38+B46+B54+B64+B69+B72</f>
        <v>913909142</v>
      </c>
      <c r="C11" s="4">
        <f>+C12+C18+C28+C38+C46+C54+C64+C69+C72</f>
        <v>-53244235.000000015</v>
      </c>
      <c r="D11" s="5">
        <f t="shared" ref="D11:I11" si="0">+D12+D18+D28+D38+D46+D54+D64+D69+D72</f>
        <v>26135416.060000002</v>
      </c>
      <c r="E11" s="5">
        <f t="shared" si="0"/>
        <v>63305953.810000002</v>
      </c>
      <c r="F11" s="5">
        <f t="shared" si="0"/>
        <v>50838083.329999991</v>
      </c>
      <c r="G11" s="5">
        <f t="shared" si="0"/>
        <v>98191413.220000014</v>
      </c>
      <c r="H11" s="5">
        <f t="shared" si="0"/>
        <v>33857845.060000002</v>
      </c>
      <c r="I11" s="5">
        <f t="shared" si="0"/>
        <v>43246755.829999998</v>
      </c>
      <c r="J11" s="5">
        <f>+J12+J18+J28+J38+J46+J54+J64+J69+J72</f>
        <v>49996552.749999993</v>
      </c>
      <c r="K11" s="5">
        <f>+K12+K18+K28+K38+K46+K54+K64+K69+K72</f>
        <v>38619682.359999999</v>
      </c>
      <c r="L11" s="5">
        <f>+L12+L18+L28+L38+L46+L54+L64+L69+L72</f>
        <v>51430842.710000001</v>
      </c>
      <c r="M11" s="5">
        <f>+M12+M18+M28+M38+M46+M54+M64+M69+M72</f>
        <v>46198186.390000001</v>
      </c>
      <c r="N11" s="5">
        <f>+N12+N18+N28+N38+N46+N54+N64+N69+N72</f>
        <v>72927854</v>
      </c>
      <c r="O11" s="6"/>
      <c r="P11" s="5">
        <f>+D11+E11+F11+G11+H11+I11+J11+K11+L11+M11+N11</f>
        <v>574748585.51999998</v>
      </c>
    </row>
    <row r="12" spans="2:17" ht="27.95" customHeight="1" x14ac:dyDescent="0.25">
      <c r="B12" s="8">
        <f>SUM(B13:B17)</f>
        <v>341596183</v>
      </c>
      <c r="C12" s="8">
        <f>SUM(C13:C17)</f>
        <v>86695826.239999995</v>
      </c>
      <c r="D12" s="9">
        <f t="shared" ref="D12:M12" si="1">SUM(D13:D17)</f>
        <v>22766792.82</v>
      </c>
      <c r="E12" s="9">
        <f t="shared" si="1"/>
        <v>28230392.629999999</v>
      </c>
      <c r="F12" s="9">
        <f t="shared" si="1"/>
        <v>25445793.300000001</v>
      </c>
      <c r="G12" s="9">
        <f t="shared" si="1"/>
        <v>23562320.590000004</v>
      </c>
      <c r="H12" s="9">
        <f t="shared" si="1"/>
        <v>22947208.460000001</v>
      </c>
      <c r="I12" s="9">
        <f t="shared" si="1"/>
        <v>25629481.370000001</v>
      </c>
      <c r="J12" s="9">
        <f>SUM(J13:J17)</f>
        <v>43756815.509999998</v>
      </c>
      <c r="K12" s="9">
        <f t="shared" ref="K12" si="2">SUM(K13:K17)</f>
        <v>31469378.590000004</v>
      </c>
      <c r="L12" s="9">
        <f t="shared" si="1"/>
        <v>33945667.630000003</v>
      </c>
      <c r="M12" s="9">
        <f t="shared" si="1"/>
        <v>37560705.189999998</v>
      </c>
      <c r="N12" s="17">
        <f>+N13+N14+N15+N16+N17</f>
        <v>59701483.229999997</v>
      </c>
      <c r="O12" s="10"/>
      <c r="P12" s="9">
        <f>SUM(P13:P17)</f>
        <v>355016039.31999999</v>
      </c>
    </row>
    <row r="13" spans="2:17" ht="27.95" customHeight="1" x14ac:dyDescent="0.25">
      <c r="B13" s="12">
        <v>256967155</v>
      </c>
      <c r="C13" s="13">
        <v>79994211.060000002</v>
      </c>
      <c r="D13" s="14">
        <v>18905785.859999999</v>
      </c>
      <c r="E13" s="14">
        <v>24378825.5</v>
      </c>
      <c r="F13" s="14">
        <v>21401748.710000001</v>
      </c>
      <c r="G13" s="14">
        <v>19518472.600000001</v>
      </c>
      <c r="H13" s="14">
        <v>19022460.170000002</v>
      </c>
      <c r="I13" s="14">
        <v>21584924.260000002</v>
      </c>
      <c r="J13" s="14">
        <v>26028692.870000001</v>
      </c>
      <c r="K13" s="14">
        <v>26068607.350000001</v>
      </c>
      <c r="L13" s="14">
        <v>28684257.949999999</v>
      </c>
      <c r="M13" s="14">
        <v>31760819.550000001</v>
      </c>
      <c r="N13" s="45">
        <v>54303479.609999999</v>
      </c>
      <c r="O13" s="10"/>
      <c r="P13" s="15">
        <f>+D13+E13+F13+G13+H13+I13+J13+K13+L13+M13+N13</f>
        <v>291658074.43000001</v>
      </c>
    </row>
    <row r="14" spans="2:17" ht="27.95" customHeight="1" x14ac:dyDescent="0.25">
      <c r="B14" s="12">
        <v>48771441</v>
      </c>
      <c r="C14" s="13">
        <v>-583716.26</v>
      </c>
      <c r="D14" s="14">
        <v>1007000</v>
      </c>
      <c r="E14" s="14">
        <v>1007500</v>
      </c>
      <c r="F14" s="14">
        <v>1037000</v>
      </c>
      <c r="G14" s="14">
        <v>1065000</v>
      </c>
      <c r="H14" s="14">
        <v>1055000</v>
      </c>
      <c r="I14" s="14">
        <v>1064000</v>
      </c>
      <c r="J14" s="14">
        <v>13812981.07</v>
      </c>
      <c r="K14" s="14">
        <v>1469666.67</v>
      </c>
      <c r="L14" s="14">
        <v>1441200</v>
      </c>
      <c r="M14" s="14">
        <v>1430000</v>
      </c>
      <c r="N14" s="45">
        <v>1440000</v>
      </c>
      <c r="O14" s="10"/>
      <c r="P14" s="15">
        <f t="shared" ref="P14:P17" si="3">+D14+E14+F14+G14+H14+I14+J14+K14+L14+M14+N14</f>
        <v>25829347.740000002</v>
      </c>
    </row>
    <row r="15" spans="2:17" ht="27.95" customHeight="1" x14ac:dyDescent="0.25"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14">
        <v>0</v>
      </c>
      <c r="N15" s="45"/>
      <c r="O15" s="10"/>
      <c r="P15" s="15">
        <f t="shared" si="3"/>
        <v>0</v>
      </c>
      <c r="Q15" s="16"/>
    </row>
    <row r="16" spans="2:17" ht="27.95" customHeight="1" x14ac:dyDescent="0.25">
      <c r="B16" s="12"/>
      <c r="C16" s="13"/>
      <c r="D16" s="14"/>
      <c r="E16" s="14"/>
      <c r="F16" s="14"/>
      <c r="G16" s="14"/>
      <c r="H16" s="14"/>
      <c r="I16" s="14"/>
      <c r="J16" s="14"/>
      <c r="K16" s="14"/>
      <c r="L16" s="14"/>
      <c r="M16" s="14">
        <v>0</v>
      </c>
      <c r="N16" s="45"/>
      <c r="O16" s="10"/>
      <c r="P16" s="15">
        <f t="shared" si="3"/>
        <v>0</v>
      </c>
    </row>
    <row r="17" spans="2:16" ht="27.95" customHeight="1" x14ac:dyDescent="0.25">
      <c r="B17" s="12">
        <v>35857587</v>
      </c>
      <c r="C17" s="13">
        <v>7285331.4400000004</v>
      </c>
      <c r="D17" s="14">
        <v>2854006.96</v>
      </c>
      <c r="E17" s="14">
        <v>2844067.13</v>
      </c>
      <c r="F17" s="14">
        <v>3007044.59</v>
      </c>
      <c r="G17" s="14">
        <v>2978847.99</v>
      </c>
      <c r="H17" s="14">
        <v>2869748.29</v>
      </c>
      <c r="I17" s="14">
        <v>2980557.11</v>
      </c>
      <c r="J17" s="14">
        <v>3915141.57</v>
      </c>
      <c r="K17" s="14">
        <v>3931104.57</v>
      </c>
      <c r="L17" s="14">
        <v>3820209.68</v>
      </c>
      <c r="M17" s="14">
        <v>4369885.6399999997</v>
      </c>
      <c r="N17" s="45">
        <v>3958003.62</v>
      </c>
      <c r="O17" s="10"/>
      <c r="P17" s="15">
        <f t="shared" si="3"/>
        <v>37528617.149999999</v>
      </c>
    </row>
    <row r="18" spans="2:16" ht="27.95" customHeight="1" x14ac:dyDescent="0.25">
      <c r="B18" s="8">
        <f>SUM(B19:B27)</f>
        <v>153720000</v>
      </c>
      <c r="C18" s="8">
        <f>SUM(C19:C27)</f>
        <v>-14650582.76</v>
      </c>
      <c r="D18" s="9">
        <f t="shared" ref="D18:N18" si="4">SUM(D19:D27)</f>
        <v>3368623.2400000007</v>
      </c>
      <c r="E18" s="9">
        <f t="shared" si="4"/>
        <v>5552467.1600000001</v>
      </c>
      <c r="F18" s="9">
        <f t="shared" si="4"/>
        <v>8165745.459999999</v>
      </c>
      <c r="G18" s="9">
        <f t="shared" si="4"/>
        <v>7458113.0800000001</v>
      </c>
      <c r="H18" s="9">
        <f t="shared" si="4"/>
        <v>5595479.6899999995</v>
      </c>
      <c r="I18" s="9">
        <f t="shared" si="4"/>
        <v>14237571.59</v>
      </c>
      <c r="J18" s="9">
        <f t="shared" si="4"/>
        <v>5078682.6999999993</v>
      </c>
      <c r="K18" s="9">
        <f t="shared" si="4"/>
        <v>6934843.3600000003</v>
      </c>
      <c r="L18" s="9">
        <f t="shared" si="4"/>
        <v>11472512.199999999</v>
      </c>
      <c r="M18" s="9">
        <f t="shared" si="4"/>
        <v>8293424.2400000002</v>
      </c>
      <c r="N18" s="9">
        <f t="shared" si="4"/>
        <v>8152706.9000000004</v>
      </c>
      <c r="O18" s="10"/>
      <c r="P18" s="9">
        <f>+P19+P20+P21+P22+P23+P24+P25+P26+P27</f>
        <v>84310169.620000005</v>
      </c>
    </row>
    <row r="19" spans="2:16" ht="27.95" customHeight="1" x14ac:dyDescent="0.25">
      <c r="B19" s="12">
        <v>27935000</v>
      </c>
      <c r="C19" s="13">
        <v>2260695.44</v>
      </c>
      <c r="D19" s="14">
        <v>1905706.01</v>
      </c>
      <c r="E19" s="14">
        <v>1473289.48</v>
      </c>
      <c r="F19" s="14">
        <v>3424858.29</v>
      </c>
      <c r="G19" s="14">
        <v>3049643.57</v>
      </c>
      <c r="H19" s="14">
        <v>3095423.81</v>
      </c>
      <c r="I19" s="14">
        <v>4185443.83</v>
      </c>
      <c r="J19" s="14">
        <v>2101317.0299999998</v>
      </c>
      <c r="K19" s="14">
        <v>3139877.38</v>
      </c>
      <c r="L19" s="14">
        <v>2094986.31</v>
      </c>
      <c r="M19" s="14">
        <v>1963427.64</v>
      </c>
      <c r="N19" s="45">
        <v>2290492.65</v>
      </c>
      <c r="O19" s="10"/>
      <c r="P19" s="15">
        <f t="shared" ref="P19:P27" si="5">+D19+E19+F19+G19+H19+I19+J19+K19+L19+M19+N19</f>
        <v>28724466</v>
      </c>
    </row>
    <row r="20" spans="2:16" ht="27.95" customHeight="1" x14ac:dyDescent="0.25">
      <c r="B20" s="12">
        <v>5100000</v>
      </c>
      <c r="C20" s="13">
        <v>-600000</v>
      </c>
      <c r="D20" s="14">
        <v>0</v>
      </c>
      <c r="E20" s="14">
        <v>3100</v>
      </c>
      <c r="F20" s="14">
        <v>0</v>
      </c>
      <c r="G20" s="14"/>
      <c r="H20" s="14">
        <v>344735.59</v>
      </c>
      <c r="I20" s="14">
        <v>0</v>
      </c>
      <c r="J20" s="14">
        <v>139249.44</v>
      </c>
      <c r="K20" s="14">
        <v>232660.6</v>
      </c>
      <c r="L20" s="14">
        <v>248708.01</v>
      </c>
      <c r="M20" s="14">
        <v>103776.96000000001</v>
      </c>
      <c r="N20" s="45">
        <v>450979.75</v>
      </c>
      <c r="O20" s="10"/>
      <c r="P20" s="15">
        <f t="shared" si="5"/>
        <v>1523210.35</v>
      </c>
    </row>
    <row r="21" spans="2:16" ht="27.95" customHeight="1" x14ac:dyDescent="0.25">
      <c r="B21" s="12">
        <v>23000000</v>
      </c>
      <c r="C21" s="13">
        <v>-6000000</v>
      </c>
      <c r="D21" s="14">
        <v>0</v>
      </c>
      <c r="E21" s="14">
        <v>736600</v>
      </c>
      <c r="F21" s="14">
        <v>155300</v>
      </c>
      <c r="G21" s="14">
        <v>1365050</v>
      </c>
      <c r="H21" s="14">
        <v>469800</v>
      </c>
      <c r="I21" s="14">
        <v>891350</v>
      </c>
      <c r="J21" s="14">
        <v>0</v>
      </c>
      <c r="K21" s="14">
        <v>55700</v>
      </c>
      <c r="L21" s="14">
        <v>2224070.17</v>
      </c>
      <c r="M21" s="14">
        <v>545764.5</v>
      </c>
      <c r="N21" s="45">
        <v>320271</v>
      </c>
      <c r="O21" s="10"/>
      <c r="P21" s="15">
        <f t="shared" si="5"/>
        <v>6763905.6699999999</v>
      </c>
    </row>
    <row r="22" spans="2:16" ht="27.95" customHeight="1" x14ac:dyDescent="0.25">
      <c r="B22" s="12">
        <v>3800000</v>
      </c>
      <c r="C22" s="13">
        <v>-2004549</v>
      </c>
      <c r="D22" s="14">
        <v>0</v>
      </c>
      <c r="E22" s="14">
        <v>0</v>
      </c>
      <c r="F22" s="14">
        <v>0</v>
      </c>
      <c r="G22" s="14"/>
      <c r="H22" s="14">
        <v>7464</v>
      </c>
      <c r="I22" s="14">
        <v>0</v>
      </c>
      <c r="J22" s="14">
        <v>0</v>
      </c>
      <c r="K22" s="14">
        <v>0</v>
      </c>
      <c r="L22" s="14">
        <v>287855</v>
      </c>
      <c r="M22" s="14">
        <v>2150</v>
      </c>
      <c r="N22" s="45">
        <v>98358</v>
      </c>
      <c r="O22" s="10"/>
      <c r="P22" s="15">
        <f t="shared" si="5"/>
        <v>395827</v>
      </c>
    </row>
    <row r="23" spans="2:16" ht="27.95" customHeight="1" x14ac:dyDescent="0.25">
      <c r="B23" s="12">
        <v>10530000</v>
      </c>
      <c r="C23" s="13">
        <v>700000</v>
      </c>
      <c r="D23" s="14">
        <v>543581.42000000004</v>
      </c>
      <c r="E23" s="14">
        <v>531311.77</v>
      </c>
      <c r="F23" s="14">
        <v>556076.13</v>
      </c>
      <c r="G23" s="14">
        <v>503592.08</v>
      </c>
      <c r="H23" s="14">
        <v>528295.15</v>
      </c>
      <c r="I23" s="14">
        <v>763602.75</v>
      </c>
      <c r="J23" s="14">
        <v>561695.15</v>
      </c>
      <c r="K23" s="14">
        <v>1162040.33</v>
      </c>
      <c r="L23" s="14">
        <v>579477.87</v>
      </c>
      <c r="M23" s="14">
        <v>628649.31000000006</v>
      </c>
      <c r="N23" s="45">
        <v>868214.56</v>
      </c>
      <c r="O23" s="10"/>
      <c r="P23" s="15">
        <f t="shared" si="5"/>
        <v>7226536.5199999996</v>
      </c>
    </row>
    <row r="24" spans="2:16" ht="27.95" customHeight="1" x14ac:dyDescent="0.25">
      <c r="B24" s="12">
        <v>10200000</v>
      </c>
      <c r="C24" s="13">
        <v>1500000</v>
      </c>
      <c r="D24" s="14">
        <v>705583.26</v>
      </c>
      <c r="E24" s="14">
        <v>482951.1</v>
      </c>
      <c r="F24" s="14">
        <v>745677.35</v>
      </c>
      <c r="G24" s="14">
        <v>1131402.8</v>
      </c>
      <c r="H24" s="14">
        <v>573102.38</v>
      </c>
      <c r="I24" s="14">
        <v>799282.67</v>
      </c>
      <c r="J24" s="14">
        <v>123980</v>
      </c>
      <c r="K24" s="14">
        <v>1144111.76</v>
      </c>
      <c r="L24" s="14">
        <v>2266067.92</v>
      </c>
      <c r="M24" s="14">
        <v>685717.09</v>
      </c>
      <c r="N24" s="45">
        <v>1355419.71</v>
      </c>
      <c r="O24" s="10"/>
      <c r="P24" s="15">
        <f t="shared" si="5"/>
        <v>10013296.039999999</v>
      </c>
    </row>
    <row r="25" spans="2:16" ht="27.95" customHeight="1" x14ac:dyDescent="0.25">
      <c r="B25" s="12">
        <v>30100000</v>
      </c>
      <c r="C25" s="13">
        <v>-7330500</v>
      </c>
      <c r="D25" s="14">
        <v>0</v>
      </c>
      <c r="E25" s="14">
        <v>604548.65</v>
      </c>
      <c r="F25" s="14">
        <v>494954.5</v>
      </c>
      <c r="G25" s="14">
        <v>60346.46</v>
      </c>
      <c r="H25" s="14">
        <v>131688.03</v>
      </c>
      <c r="I25" s="14">
        <v>1913398.4</v>
      </c>
      <c r="J25" s="14">
        <v>74811.92</v>
      </c>
      <c r="K25" s="14">
        <v>327735</v>
      </c>
      <c r="L25" s="14">
        <v>735687.51</v>
      </c>
      <c r="M25" s="14">
        <v>3330000</v>
      </c>
      <c r="N25" s="45">
        <v>1381946.7</v>
      </c>
      <c r="O25" s="10"/>
      <c r="P25" s="15">
        <f t="shared" si="5"/>
        <v>9055117.1699999999</v>
      </c>
    </row>
    <row r="26" spans="2:16" ht="27.95" customHeight="1" x14ac:dyDescent="0.25">
      <c r="B26" s="12">
        <v>18930000</v>
      </c>
      <c r="C26" s="13">
        <v>-4886020</v>
      </c>
      <c r="D26" s="14">
        <v>141025.89000000001</v>
      </c>
      <c r="E26" s="14">
        <v>140870.35999999999</v>
      </c>
      <c r="F26" s="14">
        <v>295161.59000000003</v>
      </c>
      <c r="G26" s="14">
        <v>1348078.17</v>
      </c>
      <c r="H26" s="14">
        <v>444970.73</v>
      </c>
      <c r="I26" s="14">
        <v>324597.64</v>
      </c>
      <c r="J26" s="14">
        <v>2077629.16</v>
      </c>
      <c r="K26" s="14">
        <v>872718.29</v>
      </c>
      <c r="L26" s="14">
        <v>2030812.71</v>
      </c>
      <c r="M26" s="14">
        <v>1033938.74</v>
      </c>
      <c r="N26" s="45">
        <v>1387024.53</v>
      </c>
      <c r="O26" s="10"/>
      <c r="P26" s="15">
        <f t="shared" si="5"/>
        <v>10096827.809999999</v>
      </c>
    </row>
    <row r="27" spans="2:16" ht="27.95" customHeight="1" x14ac:dyDescent="0.25">
      <c r="B27" s="12">
        <v>24125000</v>
      </c>
      <c r="C27" s="13">
        <v>1709790.8</v>
      </c>
      <c r="D27" s="14">
        <v>72726.66</v>
      </c>
      <c r="E27" s="14">
        <v>1579795.8</v>
      </c>
      <c r="F27" s="14">
        <v>2493717.6</v>
      </c>
      <c r="G27" s="14">
        <v>0</v>
      </c>
      <c r="H27" s="14">
        <v>0</v>
      </c>
      <c r="I27" s="14">
        <v>5359896.3</v>
      </c>
      <c r="J27" s="14">
        <v>0</v>
      </c>
      <c r="K27" s="14">
        <v>0</v>
      </c>
      <c r="L27" s="14">
        <v>1004846.7</v>
      </c>
      <c r="M27" s="14">
        <v>0</v>
      </c>
      <c r="N27" s="10"/>
      <c r="O27" s="10"/>
      <c r="P27" s="15">
        <f t="shared" si="5"/>
        <v>10510983.059999999</v>
      </c>
    </row>
    <row r="28" spans="2:16" ht="27.95" customHeight="1" x14ac:dyDescent="0.25">
      <c r="B28" s="8">
        <f>SUM(B29:B37)</f>
        <v>328642959</v>
      </c>
      <c r="C28" s="8">
        <f>SUM(C29:C37)</f>
        <v>-114153711.98</v>
      </c>
      <c r="D28" s="9">
        <f t="shared" ref="D28:N28" si="6">SUM(D29:D37)</f>
        <v>0</v>
      </c>
      <c r="E28" s="9">
        <f t="shared" si="6"/>
        <v>29523094.02</v>
      </c>
      <c r="F28" s="9">
        <f t="shared" si="6"/>
        <v>17138966.34</v>
      </c>
      <c r="G28" s="9">
        <f t="shared" si="6"/>
        <v>66575221.850000001</v>
      </c>
      <c r="H28" s="9">
        <f t="shared" si="6"/>
        <v>5210569.3900000006</v>
      </c>
      <c r="I28" s="9">
        <f t="shared" si="6"/>
        <v>1690669.0699999998</v>
      </c>
      <c r="J28" s="9">
        <f t="shared" si="6"/>
        <v>351108.18</v>
      </c>
      <c r="K28" s="9">
        <f t="shared" si="6"/>
        <v>225460.41</v>
      </c>
      <c r="L28" s="9">
        <f t="shared" si="6"/>
        <v>5139207.38</v>
      </c>
      <c r="M28" s="9">
        <f t="shared" si="6"/>
        <v>344056.96</v>
      </c>
      <c r="N28" s="9">
        <f t="shared" si="6"/>
        <v>4796538.9799999995</v>
      </c>
      <c r="O28" s="10"/>
      <c r="P28" s="17">
        <f>+P29+P30+P31+P32+P33+P34+P35+P36+P37</f>
        <v>130994892.58</v>
      </c>
    </row>
    <row r="29" spans="2:16" ht="27.95" customHeight="1" x14ac:dyDescent="0.25">
      <c r="B29" s="12">
        <v>3775000</v>
      </c>
      <c r="C29" s="13">
        <v>2725000</v>
      </c>
      <c r="D29" s="14">
        <v>0</v>
      </c>
      <c r="E29" s="14">
        <v>23950</v>
      </c>
      <c r="F29" s="14">
        <v>0</v>
      </c>
      <c r="G29" s="14"/>
      <c r="H29" s="14">
        <v>301399.14</v>
      </c>
      <c r="I29" s="14">
        <v>0</v>
      </c>
      <c r="J29" s="14">
        <v>157920.4</v>
      </c>
      <c r="K29" s="14">
        <v>0</v>
      </c>
      <c r="L29" s="14">
        <v>368710.8</v>
      </c>
      <c r="M29" s="14">
        <v>244338.19</v>
      </c>
      <c r="N29" s="14">
        <v>94311.95</v>
      </c>
      <c r="O29" s="10"/>
      <c r="P29" s="15">
        <f t="shared" ref="P29:P37" si="7">+D29+E29+F29+G29+H29+I29+J29+K29+L29+M29+N29</f>
        <v>1190630.48</v>
      </c>
    </row>
    <row r="30" spans="2:16" ht="27.95" customHeight="1" x14ac:dyDescent="0.25">
      <c r="B30" s="12">
        <v>7300000</v>
      </c>
      <c r="C30" s="13">
        <v>-6698000</v>
      </c>
      <c r="D30" s="14">
        <v>0</v>
      </c>
      <c r="E30" s="14">
        <v>0</v>
      </c>
      <c r="F30" s="14">
        <v>15199.91</v>
      </c>
      <c r="G30" s="14"/>
      <c r="H30" s="14"/>
      <c r="I30" s="14">
        <v>0</v>
      </c>
      <c r="J30" s="14">
        <v>0</v>
      </c>
      <c r="K30" s="14">
        <v>0</v>
      </c>
      <c r="L30" s="14">
        <v>78150</v>
      </c>
      <c r="M30" s="14">
        <v>0</v>
      </c>
      <c r="N30" s="14">
        <v>1947</v>
      </c>
      <c r="O30" s="10"/>
      <c r="P30" s="15">
        <f t="shared" si="7"/>
        <v>95296.91</v>
      </c>
    </row>
    <row r="31" spans="2:16" ht="27.95" customHeight="1" x14ac:dyDescent="0.25">
      <c r="B31" s="12">
        <v>191500000</v>
      </c>
      <c r="C31" s="13">
        <v>-31763990.98</v>
      </c>
      <c r="D31" s="14">
        <v>0</v>
      </c>
      <c r="E31" s="14">
        <v>29352067.309999999</v>
      </c>
      <c r="F31" s="14">
        <v>14583333</v>
      </c>
      <c r="G31" s="14">
        <v>65112295.060000002</v>
      </c>
      <c r="H31" s="14">
        <v>4791.45</v>
      </c>
      <c r="I31" s="14">
        <v>0</v>
      </c>
      <c r="J31" s="14">
        <v>0</v>
      </c>
      <c r="K31" s="14">
        <v>0</v>
      </c>
      <c r="L31" s="14">
        <v>52132.19</v>
      </c>
      <c r="M31" s="14">
        <v>39834.32</v>
      </c>
      <c r="N31" s="14">
        <v>6029.03</v>
      </c>
      <c r="O31" s="10"/>
      <c r="P31" s="15">
        <f t="shared" si="7"/>
        <v>109150482.36</v>
      </c>
    </row>
    <row r="32" spans="2:16" ht="27.95" customHeight="1" x14ac:dyDescent="0.25">
      <c r="B32" s="12">
        <v>3500000</v>
      </c>
      <c r="C32" s="13">
        <v>-1885000</v>
      </c>
      <c r="D32" s="14">
        <v>0</v>
      </c>
      <c r="E32" s="14">
        <v>0</v>
      </c>
      <c r="F32" s="14">
        <v>1014543</v>
      </c>
      <c r="G32" s="14"/>
      <c r="H32" s="14">
        <v>796.57</v>
      </c>
      <c r="I32" s="14">
        <v>0</v>
      </c>
      <c r="J32" s="14">
        <v>0</v>
      </c>
      <c r="K32" s="14">
        <v>0</v>
      </c>
      <c r="L32" s="14">
        <v>1000</v>
      </c>
      <c r="M32" s="14">
        <v>1991</v>
      </c>
      <c r="N32" s="14">
        <v>12775.7</v>
      </c>
      <c r="O32" s="10"/>
      <c r="P32" s="15">
        <f t="shared" si="7"/>
        <v>1031106.2699999999</v>
      </c>
    </row>
    <row r="33" spans="2:16" ht="27.95" customHeight="1" x14ac:dyDescent="0.25">
      <c r="B33" s="12">
        <v>3080000</v>
      </c>
      <c r="C33" s="13">
        <v>-1490000</v>
      </c>
      <c r="D33" s="14">
        <v>0</v>
      </c>
      <c r="E33" s="14">
        <v>0</v>
      </c>
      <c r="F33" s="14">
        <v>2879.97</v>
      </c>
      <c r="G33" s="14">
        <v>11625.63</v>
      </c>
      <c r="H33" s="14">
        <v>3536.87</v>
      </c>
      <c r="I33" s="14">
        <v>267820.02</v>
      </c>
      <c r="J33" s="14">
        <v>0</v>
      </c>
      <c r="K33" s="14">
        <v>0</v>
      </c>
      <c r="L33" s="14">
        <v>9740.44</v>
      </c>
      <c r="M33" s="14">
        <v>877.45</v>
      </c>
      <c r="N33" s="14">
        <v>495.6</v>
      </c>
      <c r="O33" s="10"/>
      <c r="P33" s="15">
        <f t="shared" si="7"/>
        <v>296975.98</v>
      </c>
    </row>
    <row r="34" spans="2:16" ht="27.95" customHeight="1" x14ac:dyDescent="0.25">
      <c r="B34" s="12">
        <v>2460000</v>
      </c>
      <c r="C34" s="13">
        <v>-1496000</v>
      </c>
      <c r="D34" s="14">
        <v>0</v>
      </c>
      <c r="E34" s="14">
        <v>0</v>
      </c>
      <c r="F34" s="14">
        <v>18169.79</v>
      </c>
      <c r="G34" s="14">
        <v>137751.79999999999</v>
      </c>
      <c r="H34" s="14">
        <v>6490.5</v>
      </c>
      <c r="I34" s="14">
        <v>0</v>
      </c>
      <c r="J34" s="14">
        <v>0</v>
      </c>
      <c r="K34" s="14">
        <v>0</v>
      </c>
      <c r="L34" s="14">
        <v>31242.560000000001</v>
      </c>
      <c r="M34" s="14">
        <v>1162.8499999999999</v>
      </c>
      <c r="N34" s="14">
        <v>4921.54</v>
      </c>
      <c r="O34" s="10"/>
      <c r="P34" s="15">
        <f t="shared" si="7"/>
        <v>199739.04</v>
      </c>
    </row>
    <row r="35" spans="2:16" ht="27.95" customHeight="1" x14ac:dyDescent="0.25">
      <c r="B35" s="12">
        <v>18393898</v>
      </c>
      <c r="C35" s="13">
        <v>-5324833</v>
      </c>
      <c r="D35" s="14">
        <v>0</v>
      </c>
      <c r="E35" s="14">
        <v>0</v>
      </c>
      <c r="F35" s="14">
        <v>41454.97</v>
      </c>
      <c r="G35" s="14">
        <v>409516.83</v>
      </c>
      <c r="H35" s="14">
        <v>3609701.95</v>
      </c>
      <c r="I35" s="14">
        <v>35160.1</v>
      </c>
      <c r="J35" s="14">
        <v>0</v>
      </c>
      <c r="K35" s="14">
        <v>0</v>
      </c>
      <c r="L35" s="14">
        <v>3720836.27</v>
      </c>
      <c r="M35" s="14">
        <v>0</v>
      </c>
      <c r="N35" s="14">
        <v>2787.98</v>
      </c>
      <c r="O35" s="10"/>
      <c r="P35" s="15">
        <f t="shared" si="7"/>
        <v>7819458.1000000006</v>
      </c>
    </row>
    <row r="36" spans="2:16" ht="27.95" customHeight="1" x14ac:dyDescent="0.25">
      <c r="B36" s="12"/>
      <c r="C36" s="13"/>
      <c r="D36" s="14"/>
      <c r="E36" s="14"/>
      <c r="F36" s="14"/>
      <c r="G36" s="14"/>
      <c r="H36" s="14"/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0"/>
      <c r="P36" s="15">
        <f t="shared" si="7"/>
        <v>0</v>
      </c>
    </row>
    <row r="37" spans="2:16" ht="27.95" customHeight="1" x14ac:dyDescent="0.25">
      <c r="B37" s="12">
        <v>98634061</v>
      </c>
      <c r="C37" s="13">
        <v>-68220888</v>
      </c>
      <c r="D37" s="14">
        <v>0</v>
      </c>
      <c r="E37" s="14">
        <v>147076.71</v>
      </c>
      <c r="F37" s="14">
        <v>1463385.7</v>
      </c>
      <c r="G37" s="14">
        <v>904032.53</v>
      </c>
      <c r="H37" s="14">
        <v>1283852.9099999999</v>
      </c>
      <c r="I37" s="14">
        <v>1387688.95</v>
      </c>
      <c r="J37" s="14">
        <v>193187.78</v>
      </c>
      <c r="K37" s="14">
        <v>225460.41</v>
      </c>
      <c r="L37" s="14">
        <v>877395.12</v>
      </c>
      <c r="M37" s="14">
        <v>55853.15</v>
      </c>
      <c r="N37" s="14">
        <v>4673270.18</v>
      </c>
      <c r="O37" s="10"/>
      <c r="P37" s="15">
        <f t="shared" si="7"/>
        <v>11211203.440000001</v>
      </c>
    </row>
    <row r="38" spans="2:16" ht="27.95" customHeight="1" x14ac:dyDescent="0.25">
      <c r="B38" s="8">
        <f>SUM(B39:B44)</f>
        <v>3750000</v>
      </c>
      <c r="C38" s="8">
        <f>SUM(C39:C44)</f>
        <v>-2203801.5</v>
      </c>
      <c r="D38" s="9">
        <f t="shared" ref="D38:L38" si="8">SUM(D39:D44)</f>
        <v>0</v>
      </c>
      <c r="E38" s="9">
        <f t="shared" si="8"/>
        <v>0</v>
      </c>
      <c r="F38" s="9">
        <f t="shared" si="8"/>
        <v>11568.26</v>
      </c>
      <c r="G38" s="9">
        <f t="shared" si="8"/>
        <v>56037.73</v>
      </c>
      <c r="H38" s="9">
        <f t="shared" si="8"/>
        <v>104587.52</v>
      </c>
      <c r="I38" s="9">
        <f t="shared" si="8"/>
        <v>10000</v>
      </c>
      <c r="J38" s="9">
        <f t="shared" si="8"/>
        <v>10000</v>
      </c>
      <c r="K38" s="9">
        <f t="shared" si="8"/>
        <v>-10000</v>
      </c>
      <c r="L38" s="9">
        <f t="shared" si="8"/>
        <v>0</v>
      </c>
      <c r="M38" s="14">
        <v>0</v>
      </c>
      <c r="N38" s="10"/>
      <c r="O38" s="10"/>
      <c r="P38" s="17">
        <f>+P39+P40+P41+P42+P43+P44</f>
        <v>182193.51</v>
      </c>
    </row>
    <row r="39" spans="2:16" ht="27.95" customHeight="1" x14ac:dyDescent="0.25">
      <c r="B39" s="12">
        <v>3750000</v>
      </c>
      <c r="C39" s="13">
        <v>-2203801.5</v>
      </c>
      <c r="D39" s="14">
        <v>0</v>
      </c>
      <c r="E39" s="14">
        <v>0</v>
      </c>
      <c r="F39" s="14">
        <v>11568.26</v>
      </c>
      <c r="G39" s="14">
        <v>56037.73</v>
      </c>
      <c r="H39" s="14">
        <v>104587.52</v>
      </c>
      <c r="I39" s="14">
        <v>10000</v>
      </c>
      <c r="J39" s="14">
        <v>10000</v>
      </c>
      <c r="K39" s="14">
        <v>-10000</v>
      </c>
      <c r="L39" s="14">
        <v>0</v>
      </c>
      <c r="M39" s="14">
        <v>0</v>
      </c>
      <c r="N39" s="10"/>
      <c r="O39" s="10"/>
      <c r="P39" s="15">
        <f t="shared" ref="P39:P53" si="9">+D39+E39+F39+G39+H39+I39+J39+K39+L39+M39+N39</f>
        <v>182193.51</v>
      </c>
    </row>
    <row r="40" spans="2:16" ht="27.95" customHeight="1" x14ac:dyDescent="0.25">
      <c r="B40" s="12"/>
      <c r="C40" s="13"/>
      <c r="D40" s="14">
        <v>0</v>
      </c>
      <c r="E40" s="14">
        <v>0</v>
      </c>
      <c r="F40" s="14">
        <v>0</v>
      </c>
      <c r="G40" s="14"/>
      <c r="H40" s="14"/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0"/>
      <c r="O40" s="10"/>
      <c r="P40" s="15">
        <f t="shared" si="9"/>
        <v>0</v>
      </c>
    </row>
    <row r="41" spans="2:16" ht="27.95" customHeight="1" x14ac:dyDescent="0.25">
      <c r="B41" s="12"/>
      <c r="C41" s="13"/>
      <c r="D41" s="14"/>
      <c r="E41" s="14"/>
      <c r="F41" s="14"/>
      <c r="G41" s="14"/>
      <c r="H41" s="1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0"/>
      <c r="O41" s="10"/>
      <c r="P41" s="15">
        <f t="shared" si="9"/>
        <v>0</v>
      </c>
    </row>
    <row r="42" spans="2:16" ht="27.95" customHeight="1" x14ac:dyDescent="0.25">
      <c r="B42" s="12"/>
      <c r="C42" s="13"/>
      <c r="D42" s="14"/>
      <c r="E42" s="14"/>
      <c r="F42" s="14"/>
      <c r="G42" s="14"/>
      <c r="H42" s="14"/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0"/>
      <c r="O42" s="10"/>
      <c r="P42" s="15">
        <f t="shared" si="9"/>
        <v>0</v>
      </c>
    </row>
    <row r="43" spans="2:16" ht="27.95" customHeight="1" x14ac:dyDescent="0.25">
      <c r="B43" s="12"/>
      <c r="C43" s="13"/>
      <c r="D43" s="14"/>
      <c r="E43" s="14"/>
      <c r="F43" s="14"/>
      <c r="G43" s="14"/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0"/>
      <c r="O43" s="10"/>
      <c r="P43" s="15">
        <f t="shared" si="9"/>
        <v>0</v>
      </c>
    </row>
    <row r="44" spans="2:16" ht="27.95" customHeight="1" x14ac:dyDescent="0.25">
      <c r="B44" s="12"/>
      <c r="C44" s="13"/>
      <c r="D44" s="14"/>
      <c r="E44" s="14"/>
      <c r="F44" s="14"/>
      <c r="G44" s="14"/>
      <c r="H44" s="14"/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0"/>
      <c r="O44" s="10"/>
      <c r="P44" s="15">
        <f t="shared" si="9"/>
        <v>0</v>
      </c>
    </row>
    <row r="45" spans="2:16" ht="27.95" customHeight="1" x14ac:dyDescent="0.25">
      <c r="B45" s="12"/>
      <c r="C45" s="13"/>
      <c r="D45" s="14"/>
      <c r="E45" s="14"/>
      <c r="F45" s="14"/>
      <c r="G45" s="14"/>
      <c r="H45" s="1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0"/>
      <c r="O45" s="10"/>
      <c r="P45" s="15">
        <f t="shared" si="9"/>
        <v>0</v>
      </c>
    </row>
    <row r="46" spans="2:16" ht="27.95" customHeight="1" x14ac:dyDescent="0.25">
      <c r="B46" s="8">
        <f>SUM(B47:B53)</f>
        <v>0</v>
      </c>
      <c r="C46" s="13"/>
      <c r="D46" s="9">
        <f>SUM(D47:D53)</f>
        <v>0</v>
      </c>
      <c r="E46" s="9">
        <f>SUM(E47:E53)</f>
        <v>0</v>
      </c>
      <c r="F46" s="9">
        <f>SUM(F47:F53)</f>
        <v>0</v>
      </c>
      <c r="G46" s="9"/>
      <c r="H46" s="9"/>
      <c r="I46" s="9">
        <v>0</v>
      </c>
      <c r="J46" s="9">
        <v>0</v>
      </c>
      <c r="K46" s="9">
        <v>0</v>
      </c>
      <c r="L46" s="9">
        <v>0</v>
      </c>
      <c r="M46" s="14">
        <v>0</v>
      </c>
      <c r="N46" s="10"/>
      <c r="O46" s="10"/>
      <c r="P46" s="15">
        <f t="shared" si="9"/>
        <v>0</v>
      </c>
    </row>
    <row r="47" spans="2:16" ht="27.95" customHeight="1" x14ac:dyDescent="0.25">
      <c r="B47" s="12"/>
      <c r="C47" s="18"/>
      <c r="D47" s="14"/>
      <c r="E47" s="14"/>
      <c r="F47" s="14"/>
      <c r="G47" s="14"/>
      <c r="H47" s="1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0"/>
      <c r="O47" s="10"/>
      <c r="P47" s="15">
        <f t="shared" si="9"/>
        <v>0</v>
      </c>
    </row>
    <row r="48" spans="2:16" ht="27.95" customHeight="1" x14ac:dyDescent="0.25">
      <c r="B48" s="12"/>
      <c r="C48" s="13"/>
      <c r="D48" s="14"/>
      <c r="E48" s="14"/>
      <c r="F48" s="14"/>
      <c r="G48" s="14"/>
      <c r="H48" s="14"/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0"/>
      <c r="O48" s="10"/>
      <c r="P48" s="15">
        <f t="shared" si="9"/>
        <v>0</v>
      </c>
    </row>
    <row r="49" spans="2:16" ht="27.95" customHeight="1" x14ac:dyDescent="0.25">
      <c r="B49" s="12"/>
      <c r="C49" s="13"/>
      <c r="D49" s="14"/>
      <c r="E49" s="14"/>
      <c r="F49" s="14"/>
      <c r="G49" s="14"/>
      <c r="H49" s="1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0"/>
      <c r="O49" s="10"/>
      <c r="P49" s="15">
        <f t="shared" si="9"/>
        <v>0</v>
      </c>
    </row>
    <row r="50" spans="2:16" ht="27.95" customHeight="1" x14ac:dyDescent="0.25"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>
        <v>0</v>
      </c>
      <c r="N50" s="10"/>
      <c r="O50" s="10"/>
      <c r="P50" s="15">
        <f t="shared" si="9"/>
        <v>0</v>
      </c>
    </row>
    <row r="51" spans="2:16" ht="27.95" customHeight="1" x14ac:dyDescent="0.25">
      <c r="B51" s="12"/>
      <c r="C51" s="13"/>
      <c r="D51" s="14"/>
      <c r="E51" s="14"/>
      <c r="F51" s="14"/>
      <c r="G51" s="14"/>
      <c r="H51" s="14"/>
      <c r="I51" s="14"/>
      <c r="J51" s="14"/>
      <c r="K51" s="14"/>
      <c r="L51" s="14"/>
      <c r="M51" s="14">
        <v>0</v>
      </c>
      <c r="N51" s="10"/>
      <c r="O51" s="10"/>
      <c r="P51" s="15">
        <f t="shared" si="9"/>
        <v>0</v>
      </c>
    </row>
    <row r="52" spans="2:16" ht="27.95" customHeight="1" x14ac:dyDescent="0.25">
      <c r="B52" s="12"/>
      <c r="C52" s="13"/>
      <c r="D52" s="14"/>
      <c r="E52" s="14"/>
      <c r="F52" s="14"/>
      <c r="G52" s="14"/>
      <c r="H52" s="14"/>
      <c r="I52" s="14"/>
      <c r="J52" s="14"/>
      <c r="K52" s="14"/>
      <c r="L52" s="14"/>
      <c r="M52" s="14">
        <v>0</v>
      </c>
      <c r="N52" s="10"/>
      <c r="O52" s="10"/>
      <c r="P52" s="15">
        <f t="shared" si="9"/>
        <v>0</v>
      </c>
    </row>
    <row r="53" spans="2:16" ht="27.95" customHeight="1" x14ac:dyDescent="0.25">
      <c r="B53" s="12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>
        <v>0</v>
      </c>
      <c r="N53" s="10"/>
      <c r="O53" s="10"/>
      <c r="P53" s="15">
        <f t="shared" si="9"/>
        <v>0</v>
      </c>
    </row>
    <row r="54" spans="2:16" ht="27.95" customHeight="1" x14ac:dyDescent="0.25">
      <c r="B54" s="8">
        <f>SUM(B55:B63)</f>
        <v>76200000</v>
      </c>
      <c r="C54" s="8">
        <f>SUM(C55:C63)</f>
        <v>-18921965</v>
      </c>
      <c r="D54" s="9">
        <f t="shared" ref="D54:N54" si="10">SUM(D55:D63)</f>
        <v>0</v>
      </c>
      <c r="E54" s="9">
        <f t="shared" si="10"/>
        <v>0</v>
      </c>
      <c r="F54" s="9">
        <f t="shared" si="10"/>
        <v>76009.97</v>
      </c>
      <c r="G54" s="9">
        <f t="shared" si="10"/>
        <v>539719.97</v>
      </c>
      <c r="H54" s="9">
        <f t="shared" si="10"/>
        <v>0</v>
      </c>
      <c r="I54" s="9">
        <f t="shared" si="10"/>
        <v>1679033.8</v>
      </c>
      <c r="J54" s="9">
        <f t="shared" si="10"/>
        <v>799946.36</v>
      </c>
      <c r="K54" s="9">
        <f t="shared" si="10"/>
        <v>0</v>
      </c>
      <c r="L54" s="9">
        <f t="shared" si="10"/>
        <v>873455.5</v>
      </c>
      <c r="M54" s="9">
        <f t="shared" si="10"/>
        <v>0</v>
      </c>
      <c r="N54" s="9">
        <f t="shared" si="10"/>
        <v>277124.89</v>
      </c>
      <c r="O54" s="10"/>
      <c r="P54" s="17">
        <f>+P55+P56+P57+P58+P59+P60</f>
        <v>4245290.49</v>
      </c>
    </row>
    <row r="55" spans="2:16" ht="27.95" customHeight="1" x14ac:dyDescent="0.25">
      <c r="B55" s="12">
        <v>18600000</v>
      </c>
      <c r="C55" s="13">
        <v>10157737</v>
      </c>
      <c r="D55" s="14">
        <v>0</v>
      </c>
      <c r="E55" s="14">
        <v>0</v>
      </c>
      <c r="F55" s="14">
        <v>0</v>
      </c>
      <c r="G55" s="14">
        <v>221999.98</v>
      </c>
      <c r="H55" s="14">
        <v>0</v>
      </c>
      <c r="I55" s="14">
        <v>587050</v>
      </c>
      <c r="J55" s="14">
        <v>799946.36</v>
      </c>
      <c r="K55" s="14">
        <v>0</v>
      </c>
      <c r="L55" s="14">
        <v>129014.12</v>
      </c>
      <c r="M55" s="14">
        <v>0</v>
      </c>
      <c r="N55" s="14">
        <v>226974.89</v>
      </c>
      <c r="O55" s="10"/>
      <c r="P55" s="15">
        <f t="shared" ref="P55:P84" si="11">+D55+E55+F55+G55+H55+I55+J55+K55+L55+M55+N55</f>
        <v>1964985.35</v>
      </c>
    </row>
    <row r="56" spans="2:16" ht="27.95" customHeight="1" x14ac:dyDescent="0.25">
      <c r="B56" s="12">
        <v>500000</v>
      </c>
      <c r="C56" s="13">
        <v>300000</v>
      </c>
      <c r="D56" s="14">
        <v>0</v>
      </c>
      <c r="E56" s="14">
        <v>0</v>
      </c>
      <c r="F56" s="14">
        <v>55460</v>
      </c>
      <c r="G56" s="14"/>
      <c r="H56" s="14"/>
      <c r="I56" s="14">
        <v>11339.8</v>
      </c>
      <c r="J56" s="14">
        <v>0</v>
      </c>
      <c r="K56" s="14">
        <v>0</v>
      </c>
      <c r="L56" s="14">
        <v>535535.92000000004</v>
      </c>
      <c r="M56" s="14"/>
      <c r="N56" s="14">
        <v>0</v>
      </c>
      <c r="O56" s="10"/>
      <c r="P56" s="15">
        <f t="shared" si="11"/>
        <v>602335.72000000009</v>
      </c>
    </row>
    <row r="57" spans="2:16" ht="27.95" customHeight="1" x14ac:dyDescent="0.25">
      <c r="B57" s="12"/>
      <c r="C57" s="13">
        <v>782700</v>
      </c>
      <c r="D57" s="14"/>
      <c r="E57" s="14"/>
      <c r="F57" s="14"/>
      <c r="G57" s="14"/>
      <c r="H57" s="14"/>
      <c r="I57" s="14">
        <v>305384</v>
      </c>
      <c r="J57" s="14">
        <v>0</v>
      </c>
      <c r="K57" s="14">
        <v>0</v>
      </c>
      <c r="L57" s="14">
        <v>0</v>
      </c>
      <c r="M57" s="14"/>
      <c r="N57" s="14">
        <v>0</v>
      </c>
      <c r="O57" s="10"/>
      <c r="P57" s="15">
        <f t="shared" si="11"/>
        <v>305384</v>
      </c>
    </row>
    <row r="58" spans="2:16" ht="27.95" customHeight="1" x14ac:dyDescent="0.25">
      <c r="B58" s="12">
        <v>12000000</v>
      </c>
      <c r="C58" s="13">
        <v>-1367000</v>
      </c>
      <c r="D58" s="14">
        <v>0</v>
      </c>
      <c r="E58" s="14">
        <v>0</v>
      </c>
      <c r="F58" s="14">
        <v>20549.97</v>
      </c>
      <c r="G58" s="14"/>
      <c r="H58" s="14"/>
      <c r="I58" s="14"/>
      <c r="J58" s="14"/>
      <c r="K58" s="14"/>
      <c r="L58" s="14"/>
      <c r="M58" s="14"/>
      <c r="N58" s="14">
        <v>0</v>
      </c>
      <c r="O58" s="10"/>
      <c r="P58" s="15">
        <f t="shared" si="11"/>
        <v>20549.97</v>
      </c>
    </row>
    <row r="59" spans="2:16" ht="27.95" customHeight="1" x14ac:dyDescent="0.25">
      <c r="B59" s="12">
        <v>13100000</v>
      </c>
      <c r="C59" s="13">
        <v>-6469702</v>
      </c>
      <c r="D59" s="14"/>
      <c r="E59" s="14"/>
      <c r="F59" s="14"/>
      <c r="G59" s="14">
        <v>6600</v>
      </c>
      <c r="H59" s="14">
        <v>0</v>
      </c>
      <c r="I59" s="14">
        <v>559320</v>
      </c>
      <c r="J59" s="14">
        <v>0</v>
      </c>
      <c r="K59" s="14">
        <v>0</v>
      </c>
      <c r="L59" s="14">
        <v>96215.46</v>
      </c>
      <c r="M59" s="14">
        <v>0</v>
      </c>
      <c r="N59" s="14">
        <v>50150</v>
      </c>
      <c r="O59" s="10"/>
      <c r="P59" s="15">
        <f t="shared" si="11"/>
        <v>712285.46</v>
      </c>
    </row>
    <row r="60" spans="2:16" ht="27.95" customHeight="1" x14ac:dyDescent="0.25">
      <c r="B60" s="12"/>
      <c r="C60" s="13">
        <v>397300</v>
      </c>
      <c r="D60" s="14"/>
      <c r="E60" s="14"/>
      <c r="F60" s="14"/>
      <c r="G60" s="14">
        <v>311119.99</v>
      </c>
      <c r="H60" s="14">
        <v>0</v>
      </c>
      <c r="I60" s="14">
        <v>215940</v>
      </c>
      <c r="J60" s="14">
        <v>0</v>
      </c>
      <c r="K60" s="14">
        <v>0</v>
      </c>
      <c r="L60" s="14">
        <v>112690</v>
      </c>
      <c r="M60" s="14">
        <v>0</v>
      </c>
      <c r="N60" s="14"/>
      <c r="O60" s="10"/>
      <c r="P60" s="15">
        <f t="shared" si="11"/>
        <v>639749.99</v>
      </c>
    </row>
    <row r="61" spans="2:16" ht="27.95" customHeight="1" x14ac:dyDescent="0.25">
      <c r="B61" s="12"/>
      <c r="C61" s="13"/>
      <c r="D61" s="14"/>
      <c r="E61" s="14"/>
      <c r="F61" s="14"/>
      <c r="G61" s="14"/>
      <c r="H61" s="14"/>
      <c r="I61" s="14"/>
      <c r="J61" s="14"/>
      <c r="K61" s="14"/>
      <c r="L61" s="14"/>
      <c r="M61" s="14">
        <v>0</v>
      </c>
      <c r="N61" s="14"/>
      <c r="O61" s="10"/>
      <c r="P61" s="15">
        <f t="shared" si="11"/>
        <v>0</v>
      </c>
    </row>
    <row r="62" spans="2:16" ht="27.95" customHeight="1" x14ac:dyDescent="0.25">
      <c r="B62" s="12">
        <v>32000000</v>
      </c>
      <c r="C62" s="13">
        <v>-31553000</v>
      </c>
      <c r="D62" s="14">
        <v>0</v>
      </c>
      <c r="E62" s="14">
        <v>0</v>
      </c>
      <c r="F62" s="14">
        <v>0</v>
      </c>
      <c r="G62" s="14"/>
      <c r="H62" s="14"/>
      <c r="I62" s="14"/>
      <c r="J62" s="14"/>
      <c r="K62" s="14"/>
      <c r="L62" s="14"/>
      <c r="M62" s="14">
        <v>0</v>
      </c>
      <c r="N62" s="14"/>
      <c r="O62" s="10"/>
      <c r="P62" s="15">
        <f t="shared" si="11"/>
        <v>0</v>
      </c>
    </row>
    <row r="63" spans="2:16" ht="27.95" customHeight="1" x14ac:dyDescent="0.25">
      <c r="B63" s="12"/>
      <c r="C63" s="13">
        <v>8830000</v>
      </c>
      <c r="D63" s="14"/>
      <c r="E63" s="14"/>
      <c r="F63" s="14"/>
      <c r="G63" s="14"/>
      <c r="H63" s="14"/>
      <c r="I63" s="14"/>
      <c r="J63" s="14"/>
      <c r="K63" s="14"/>
      <c r="L63" s="14"/>
      <c r="M63" s="14">
        <v>0</v>
      </c>
      <c r="N63" s="14"/>
      <c r="O63" s="10"/>
      <c r="P63" s="15">
        <f t="shared" si="11"/>
        <v>0</v>
      </c>
    </row>
    <row r="64" spans="2:16" ht="27.95" customHeight="1" x14ac:dyDescent="0.25">
      <c r="B64" s="8">
        <f>SUM(B65:B67)</f>
        <v>10000000</v>
      </c>
      <c r="C64" s="8">
        <f>SUM(C65:C67)</f>
        <v>9990000</v>
      </c>
      <c r="D64" s="9">
        <f>SUM(D65:D67)</f>
        <v>0</v>
      </c>
      <c r="E64" s="9">
        <f>SUM(E65:E67)</f>
        <v>0</v>
      </c>
      <c r="F64" s="9">
        <f>SUM(F65:F67)</f>
        <v>0</v>
      </c>
      <c r="G64" s="9"/>
      <c r="H64" s="9"/>
      <c r="I64" s="9"/>
      <c r="J64" s="9"/>
      <c r="K64" s="9"/>
      <c r="L64" s="9"/>
      <c r="M64" s="9">
        <v>0</v>
      </c>
      <c r="N64" s="14"/>
      <c r="O64" s="10"/>
      <c r="P64" s="15">
        <f t="shared" si="11"/>
        <v>0</v>
      </c>
    </row>
    <row r="65" spans="2:16" ht="27.95" customHeight="1" x14ac:dyDescent="0.25">
      <c r="B65" s="12">
        <v>10000000</v>
      </c>
      <c r="C65" s="13">
        <v>9990000</v>
      </c>
      <c r="D65" s="14">
        <v>0</v>
      </c>
      <c r="E65" s="14">
        <v>0</v>
      </c>
      <c r="F65" s="14">
        <v>0</v>
      </c>
      <c r="G65" s="14"/>
      <c r="H65" s="14"/>
      <c r="I65" s="14"/>
      <c r="J65" s="14"/>
      <c r="K65" s="14"/>
      <c r="L65" s="14"/>
      <c r="M65" s="14">
        <v>0</v>
      </c>
      <c r="N65" s="14"/>
      <c r="O65" s="10"/>
      <c r="P65" s="15">
        <f t="shared" si="11"/>
        <v>0</v>
      </c>
    </row>
    <row r="66" spans="2:16" ht="27.95" customHeight="1" x14ac:dyDescent="0.25">
      <c r="B66" s="12"/>
      <c r="C66" s="13"/>
      <c r="D66" s="14"/>
      <c r="E66" s="14"/>
      <c r="F66" s="14"/>
      <c r="G66" s="14"/>
      <c r="H66" s="14"/>
      <c r="I66" s="14"/>
      <c r="J66" s="14"/>
      <c r="K66" s="14"/>
      <c r="L66" s="14"/>
      <c r="M66" s="14">
        <v>0</v>
      </c>
      <c r="N66" s="14"/>
      <c r="O66" s="10"/>
      <c r="P66" s="15">
        <f t="shared" si="11"/>
        <v>0</v>
      </c>
    </row>
    <row r="67" spans="2:16" ht="27.95" customHeight="1" x14ac:dyDescent="0.25">
      <c r="B67" s="12"/>
      <c r="C67" s="13"/>
      <c r="D67" s="14"/>
      <c r="E67" s="14"/>
      <c r="F67" s="14"/>
      <c r="G67" s="14"/>
      <c r="H67" s="14"/>
      <c r="I67" s="14"/>
      <c r="J67" s="14"/>
      <c r="K67" s="14"/>
      <c r="L67" s="14"/>
      <c r="M67" s="14">
        <v>0</v>
      </c>
      <c r="N67" s="14"/>
      <c r="O67" s="10"/>
      <c r="P67" s="15">
        <f t="shared" si="11"/>
        <v>0</v>
      </c>
    </row>
    <row r="68" spans="2:16" ht="27.95" customHeight="1" x14ac:dyDescent="0.25"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>
        <v>0</v>
      </c>
      <c r="N68" s="14"/>
      <c r="O68" s="10"/>
      <c r="P68" s="15">
        <f t="shared" si="11"/>
        <v>0</v>
      </c>
    </row>
    <row r="69" spans="2:16" ht="27.95" customHeight="1" x14ac:dyDescent="0.25">
      <c r="B69" s="8"/>
      <c r="C69" s="18"/>
      <c r="D69" s="9"/>
      <c r="E69" s="9"/>
      <c r="F69" s="9"/>
      <c r="G69" s="9"/>
      <c r="H69" s="9"/>
      <c r="I69" s="9"/>
      <c r="J69" s="9"/>
      <c r="K69" s="9"/>
      <c r="L69" s="9"/>
      <c r="M69" s="9">
        <v>0</v>
      </c>
      <c r="N69" s="14"/>
      <c r="O69" s="10"/>
      <c r="P69" s="15">
        <f t="shared" si="11"/>
        <v>0</v>
      </c>
    </row>
    <row r="70" spans="2:16" ht="27.95" customHeight="1" x14ac:dyDescent="0.25">
      <c r="B70" s="12"/>
      <c r="C70" s="13"/>
      <c r="D70" s="14"/>
      <c r="E70" s="14"/>
      <c r="F70" s="14"/>
      <c r="G70" s="14"/>
      <c r="H70" s="14"/>
      <c r="I70" s="14"/>
      <c r="J70" s="14"/>
      <c r="K70" s="14"/>
      <c r="L70" s="14"/>
      <c r="M70" s="14">
        <v>0</v>
      </c>
      <c r="N70" s="14"/>
      <c r="O70" s="10"/>
      <c r="P70" s="15">
        <f t="shared" si="11"/>
        <v>0</v>
      </c>
    </row>
    <row r="71" spans="2:16" ht="27.95" customHeight="1" x14ac:dyDescent="0.25"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>
        <v>0</v>
      </c>
      <c r="N71" s="14"/>
      <c r="O71" s="10"/>
      <c r="P71" s="15">
        <f t="shared" si="11"/>
        <v>0</v>
      </c>
    </row>
    <row r="72" spans="2:16" ht="27.95" customHeight="1" x14ac:dyDescent="0.25">
      <c r="B72" s="8">
        <f>SUM(B73:B75)</f>
        <v>0</v>
      </c>
      <c r="C72" s="18"/>
      <c r="D72" s="9">
        <f>SUM(D73:D75)</f>
        <v>0</v>
      </c>
      <c r="E72" s="9">
        <f>SUM(E73:E75)</f>
        <v>0</v>
      </c>
      <c r="F72" s="9">
        <f>SUM(F73:F75)</f>
        <v>0</v>
      </c>
      <c r="G72" s="9">
        <f t="shared" ref="G72:M72" si="12">SUM(G73:G75)</f>
        <v>0</v>
      </c>
      <c r="H72" s="9">
        <f t="shared" si="12"/>
        <v>0</v>
      </c>
      <c r="I72" s="9">
        <f t="shared" si="12"/>
        <v>0</v>
      </c>
      <c r="J72" s="9">
        <f t="shared" si="12"/>
        <v>0</v>
      </c>
      <c r="K72" s="9">
        <f t="shared" si="12"/>
        <v>0</v>
      </c>
      <c r="L72" s="9">
        <f t="shared" si="12"/>
        <v>0</v>
      </c>
      <c r="M72" s="9">
        <f t="shared" si="12"/>
        <v>0</v>
      </c>
      <c r="N72" s="14"/>
      <c r="O72" s="10"/>
      <c r="P72" s="15">
        <f t="shared" si="11"/>
        <v>0</v>
      </c>
    </row>
    <row r="73" spans="2:16" ht="27.95" customHeight="1" x14ac:dyDescent="0.25">
      <c r="B73" s="12"/>
      <c r="C73" s="13"/>
      <c r="D73" s="14"/>
      <c r="E73" s="14"/>
      <c r="F73" s="14"/>
      <c r="G73" s="14"/>
      <c r="H73" s="14"/>
      <c r="I73" s="14"/>
      <c r="J73" s="14"/>
      <c r="K73" s="14"/>
      <c r="L73" s="14"/>
      <c r="M73" s="14">
        <v>0</v>
      </c>
      <c r="N73" s="14"/>
      <c r="O73" s="10"/>
      <c r="P73" s="15">
        <f t="shared" si="11"/>
        <v>0</v>
      </c>
    </row>
    <row r="74" spans="2:16" ht="27.95" customHeight="1" x14ac:dyDescent="0.25"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>
        <v>0</v>
      </c>
      <c r="N74" s="14"/>
      <c r="O74" s="10"/>
      <c r="P74" s="15">
        <f t="shared" si="11"/>
        <v>0</v>
      </c>
    </row>
    <row r="75" spans="2:16" ht="27.95" customHeight="1" x14ac:dyDescent="0.25">
      <c r="B75" s="12"/>
      <c r="C75" s="13"/>
      <c r="D75" s="14"/>
      <c r="E75" s="14"/>
      <c r="F75" s="14"/>
      <c r="G75" s="14"/>
      <c r="H75" s="14"/>
      <c r="I75" s="14"/>
      <c r="J75" s="14"/>
      <c r="K75" s="14"/>
      <c r="L75" s="14"/>
      <c r="M75" s="14">
        <v>0</v>
      </c>
      <c r="N75" s="14"/>
      <c r="O75" s="10"/>
      <c r="P75" s="15">
        <f t="shared" si="11"/>
        <v>0</v>
      </c>
    </row>
    <row r="76" spans="2:16" ht="27.95" customHeight="1" x14ac:dyDescent="0.25">
      <c r="B76" s="19"/>
      <c r="C76" s="20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ht="27.95" customHeight="1" x14ac:dyDescent="0.25">
      <c r="B77" s="21"/>
      <c r="C77" s="18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5">
        <f t="shared" si="11"/>
        <v>0</v>
      </c>
    </row>
    <row r="78" spans="2:16" ht="27.95" customHeight="1" x14ac:dyDescent="0.25">
      <c r="B78" s="22"/>
      <c r="C78" s="13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5">
        <f t="shared" si="11"/>
        <v>0</v>
      </c>
    </row>
    <row r="79" spans="2:16" ht="27.95" customHeight="1" x14ac:dyDescent="0.25">
      <c r="B79" s="22"/>
      <c r="C79" s="13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5">
        <f t="shared" si="11"/>
        <v>0</v>
      </c>
    </row>
    <row r="80" spans="2:16" ht="27.95" customHeight="1" x14ac:dyDescent="0.25">
      <c r="B80" s="21"/>
      <c r="C80" s="18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5">
        <f t="shared" si="11"/>
        <v>0</v>
      </c>
    </row>
    <row r="81" spans="1:16" ht="27.95" customHeight="1" x14ac:dyDescent="0.25">
      <c r="B81" s="22"/>
      <c r="C81" s="13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5">
        <f t="shared" si="11"/>
        <v>0</v>
      </c>
    </row>
    <row r="82" spans="1:16" ht="27.95" customHeight="1" x14ac:dyDescent="0.25">
      <c r="B82" s="22"/>
      <c r="C82" s="13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5">
        <f t="shared" si="11"/>
        <v>0</v>
      </c>
    </row>
    <row r="83" spans="1:16" ht="27.95" customHeight="1" x14ac:dyDescent="0.25">
      <c r="B83" s="21"/>
      <c r="C83" s="18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5">
        <f t="shared" si="11"/>
        <v>0</v>
      </c>
    </row>
    <row r="84" spans="1:16" ht="27.95" customHeight="1" x14ac:dyDescent="0.25">
      <c r="B84" s="22"/>
      <c r="C84" s="13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5">
        <f t="shared" si="11"/>
        <v>0</v>
      </c>
    </row>
    <row r="85" spans="1:16" ht="27.95" customHeight="1" x14ac:dyDescent="0.25">
      <c r="B85" s="24">
        <f>+B12+B18+B28+B38+B46+B54+B64+B69+B72</f>
        <v>913909142</v>
      </c>
      <c r="C85" s="24">
        <f>+C12+C18+C28+C38+C54+C64</f>
        <v>-53244235.000000015</v>
      </c>
      <c r="D85" s="25">
        <f t="shared" ref="D85:O85" si="13">+D12+D18+D28+D38+D46+D54+D64+D69+D72</f>
        <v>26135416.060000002</v>
      </c>
      <c r="E85" s="26">
        <f t="shared" si="13"/>
        <v>63305953.810000002</v>
      </c>
      <c r="F85" s="26">
        <f t="shared" si="13"/>
        <v>50838083.329999991</v>
      </c>
      <c r="G85" s="26">
        <f t="shared" si="13"/>
        <v>98191413.220000014</v>
      </c>
      <c r="H85" s="26">
        <f t="shared" si="13"/>
        <v>33857845.060000002</v>
      </c>
      <c r="I85" s="26">
        <f t="shared" si="13"/>
        <v>43246755.829999998</v>
      </c>
      <c r="J85" s="26">
        <f t="shared" si="13"/>
        <v>49996552.749999993</v>
      </c>
      <c r="K85" s="26">
        <f t="shared" si="13"/>
        <v>38619682.359999999</v>
      </c>
      <c r="L85" s="26">
        <f t="shared" si="13"/>
        <v>51430842.710000001</v>
      </c>
      <c r="M85" s="26">
        <f t="shared" si="13"/>
        <v>46198186.390000001</v>
      </c>
      <c r="N85" s="26">
        <f t="shared" si="13"/>
        <v>72927854</v>
      </c>
      <c r="O85" s="26">
        <f t="shared" si="13"/>
        <v>0</v>
      </c>
      <c r="P85" s="25">
        <f>+P12+P18+P28+P38+P46+P54+P64+P69+P72</f>
        <v>574748585.51999998</v>
      </c>
    </row>
    <row r="88" spans="1:16" ht="21" x14ac:dyDescent="0.35">
      <c r="A88" s="27" t="s">
        <v>95</v>
      </c>
      <c r="D88" s="28"/>
      <c r="F88" s="28"/>
      <c r="G88" s="28"/>
      <c r="H88" s="28"/>
      <c r="I88" s="27" t="s">
        <v>96</v>
      </c>
      <c r="J88" s="28"/>
      <c r="K88" s="28"/>
    </row>
    <row r="89" spans="1:16" ht="21" x14ac:dyDescent="0.3">
      <c r="B89" s="30"/>
      <c r="D89" s="29"/>
      <c r="F89" s="31"/>
      <c r="G89" s="29"/>
      <c r="H89" s="31"/>
      <c r="I89" s="32" t="s">
        <v>97</v>
      </c>
      <c r="J89" s="13"/>
      <c r="K89" s="31"/>
    </row>
    <row r="90" spans="1:16" ht="21" x14ac:dyDescent="0.3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1:16" ht="21" x14ac:dyDescent="0.35"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1:16" ht="21" x14ac:dyDescent="0.25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</row>
    <row r="93" spans="1:16" ht="21" customHeight="1" x14ac:dyDescent="0.3"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</row>
    <row r="94" spans="1:16" ht="21" x14ac:dyDescent="0.35">
      <c r="B94" s="48"/>
      <c r="C94" s="48"/>
      <c r="D94" s="35"/>
      <c r="E94" s="35"/>
      <c r="F94" s="35"/>
      <c r="G94" s="35"/>
      <c r="H94" s="35"/>
      <c r="I94" s="35"/>
      <c r="J94" s="35"/>
      <c r="K94" s="35"/>
    </row>
    <row r="97" spans="9:9" x14ac:dyDescent="0.25">
      <c r="I97">
        <v>0</v>
      </c>
    </row>
  </sheetData>
  <mergeCells count="10">
    <mergeCell ref="B91:K91"/>
    <mergeCell ref="B94:C94"/>
    <mergeCell ref="B3:P3"/>
    <mergeCell ref="B4:P4"/>
    <mergeCell ref="B5:P5"/>
    <mergeCell ref="B6:P6"/>
    <mergeCell ref="B7:P7"/>
    <mergeCell ref="B9:B10"/>
    <mergeCell ref="C9:C10"/>
    <mergeCell ref="D9:P9"/>
  </mergeCells>
  <printOptions horizontalCentered="1" verticalCentered="1"/>
  <pageMargins left="0.15748031496062992" right="0.39370078740157483" top="0.51181102362204722" bottom="0.35433070866141736" header="0.31496062992125984" footer="0.31496062992125984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7"/>
  <sheetViews>
    <sheetView tabSelected="1" view="pageBreakPreview" topLeftCell="B1" zoomScale="60" zoomScaleNormal="100" workbookViewId="0">
      <selection activeCell="D10" sqref="D10"/>
    </sheetView>
  </sheetViews>
  <sheetFormatPr baseColWidth="10" defaultColWidth="11.42578125" defaultRowHeight="15" x14ac:dyDescent="0.25"/>
  <cols>
    <col min="1" max="1" width="4" hidden="1" customWidth="1"/>
    <col min="2" max="2" width="0.42578125" customWidth="1"/>
    <col min="3" max="3" width="91.140625" customWidth="1"/>
    <col min="4" max="4" width="19.7109375" customWidth="1"/>
    <col min="5" max="6" width="18.7109375" bestFit="1" customWidth="1"/>
    <col min="7" max="7" width="17.85546875" customWidth="1"/>
    <col min="8" max="8" width="18.28515625" bestFit="1" customWidth="1"/>
    <col min="9" max="10" width="18.7109375" bestFit="1" customWidth="1"/>
    <col min="11" max="11" width="18.28515625" bestFit="1" customWidth="1"/>
    <col min="12" max="12" width="21.140625" customWidth="1"/>
    <col min="13" max="13" width="17.5703125" customWidth="1"/>
    <col min="14" max="14" width="14.28515625" customWidth="1"/>
    <col min="15" max="15" width="13.42578125" customWidth="1"/>
    <col min="16" max="16" width="21.28515625" customWidth="1"/>
  </cols>
  <sheetData>
    <row r="3" spans="3:17" ht="28.5" customHeight="1" x14ac:dyDescent="0.25">
      <c r="C3" s="58" t="s">
        <v>98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3:17" ht="21" customHeight="1" x14ac:dyDescent="0.25">
      <c r="C4" s="59" t="s">
        <v>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60">
        <v>2021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3:17" ht="15.75" customHeight="1" x14ac:dyDescent="0.25">
      <c r="C6" s="61" t="s">
        <v>1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3:17" ht="15.75" customHeight="1" x14ac:dyDescent="0.25">
      <c r="C7" s="52" t="s">
        <v>2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3:17" ht="23.25" customHeight="1" x14ac:dyDescent="0.25">
      <c r="C9" s="36" t="s">
        <v>3</v>
      </c>
      <c r="D9" s="37" t="s">
        <v>7</v>
      </c>
      <c r="E9" s="37" t="s">
        <v>8</v>
      </c>
      <c r="F9" s="37" t="s">
        <v>9</v>
      </c>
      <c r="G9" s="37" t="s">
        <v>10</v>
      </c>
      <c r="H9" s="38" t="s">
        <v>11</v>
      </c>
      <c r="I9" s="37" t="s">
        <v>12</v>
      </c>
      <c r="J9" s="38" t="s">
        <v>13</v>
      </c>
      <c r="K9" s="37" t="s">
        <v>14</v>
      </c>
      <c r="L9" s="37" t="s">
        <v>15</v>
      </c>
      <c r="M9" s="37" t="s">
        <v>16</v>
      </c>
      <c r="N9" s="37" t="s">
        <v>17</v>
      </c>
      <c r="O9" s="38" t="s">
        <v>18</v>
      </c>
      <c r="P9" s="37" t="s">
        <v>19</v>
      </c>
    </row>
    <row r="10" spans="3:17" x14ac:dyDescent="0.25">
      <c r="C10" s="3" t="s">
        <v>20</v>
      </c>
      <c r="D10" s="4">
        <f t="shared" ref="D10:I10" si="0">+D11+D17+D27+D37+D45+D53+D63+D68+D71</f>
        <v>26135416.060000002</v>
      </c>
      <c r="E10" s="4">
        <f t="shared" si="0"/>
        <v>63305953.810000002</v>
      </c>
      <c r="F10" s="4">
        <f t="shared" si="0"/>
        <v>50838083.329999991</v>
      </c>
      <c r="G10" s="4">
        <f t="shared" si="0"/>
        <v>98191413.220000014</v>
      </c>
      <c r="H10" s="4">
        <f t="shared" si="0"/>
        <v>33857845.060000002</v>
      </c>
      <c r="I10" s="4">
        <f t="shared" si="0"/>
        <v>43246755.829999998</v>
      </c>
      <c r="J10" s="4">
        <f>+J11+J17+J27+J37+J45+J53+J63+J68+J71</f>
        <v>49996552.749999993</v>
      </c>
      <c r="K10" s="4">
        <f>+K11+K17+K27+K37+K45+K53+K63+K68+K71</f>
        <v>38619682.359999999</v>
      </c>
      <c r="L10" s="4">
        <f>+L11+L17+L27+L37+L45+L53+L63+L68+L71</f>
        <v>51430842.710000001</v>
      </c>
      <c r="M10" s="4">
        <f>+M11+M17+M27+M37+M45+M53+M63+M68+M71</f>
        <v>46198186.390000001</v>
      </c>
      <c r="N10" s="5">
        <f>+N11+N17+N27+N37+N45+N53+N63+N68+N71</f>
        <v>72927854</v>
      </c>
      <c r="O10" s="19"/>
      <c r="P10" s="4">
        <f>+D10+E10+F10+G10+H10+I10+J10+K10+L10+M10+N10</f>
        <v>574748585.51999998</v>
      </c>
    </row>
    <row r="11" spans="3:17" x14ac:dyDescent="0.25">
      <c r="C11" s="7" t="s">
        <v>21</v>
      </c>
      <c r="D11" s="8">
        <f t="shared" ref="D11:M11" si="1">SUM(D12:D16)</f>
        <v>22766792.82</v>
      </c>
      <c r="E11" s="8">
        <f t="shared" si="1"/>
        <v>28230392.629999999</v>
      </c>
      <c r="F11" s="8">
        <f t="shared" si="1"/>
        <v>25445793.300000001</v>
      </c>
      <c r="G11" s="8">
        <f t="shared" si="1"/>
        <v>23562320.590000004</v>
      </c>
      <c r="H11" s="8">
        <f t="shared" si="1"/>
        <v>22947208.460000001</v>
      </c>
      <c r="I11" s="8">
        <f t="shared" ref="I11" si="2">SUM(I12:I16)</f>
        <v>25629481.370000001</v>
      </c>
      <c r="J11" s="8">
        <f>SUM(J12:J16)</f>
        <v>43756815.509999998</v>
      </c>
      <c r="K11" s="8">
        <f t="shared" ref="K11" si="3">SUM(K12:K16)</f>
        <v>31469378.590000004</v>
      </c>
      <c r="L11" s="8">
        <f t="shared" si="1"/>
        <v>33945667.630000003</v>
      </c>
      <c r="M11" s="8">
        <f t="shared" si="1"/>
        <v>37560705.189999998</v>
      </c>
      <c r="N11" s="17">
        <f>+N12+N13+N14+N15+N16</f>
        <v>59701483.229999997</v>
      </c>
      <c r="P11" s="8">
        <f t="shared" ref="P11" si="4">SUM(P12:P16)</f>
        <v>355016039.31999999</v>
      </c>
    </row>
    <row r="12" spans="3:17" x14ac:dyDescent="0.25">
      <c r="C12" s="11" t="s">
        <v>22</v>
      </c>
      <c r="D12" s="12">
        <v>18905785.859999999</v>
      </c>
      <c r="E12" s="12">
        <v>24378825.5</v>
      </c>
      <c r="F12" s="12">
        <v>21401748.710000001</v>
      </c>
      <c r="G12" s="12">
        <v>19518472.600000001</v>
      </c>
      <c r="H12" s="12">
        <v>19022460.170000002</v>
      </c>
      <c r="I12" s="12">
        <v>21584924.260000002</v>
      </c>
      <c r="J12" s="12">
        <v>26028692.870000001</v>
      </c>
      <c r="K12" s="12">
        <v>26068607.350000001</v>
      </c>
      <c r="L12" s="12">
        <v>28684257.949999999</v>
      </c>
      <c r="M12" s="12">
        <v>31760819.550000001</v>
      </c>
      <c r="N12" s="45">
        <v>54303479.609999999</v>
      </c>
      <c r="P12" s="39">
        <f>+D12+E12+F12+G12+H12+I12+J12+K12+L12+M12+N12</f>
        <v>291658074.43000001</v>
      </c>
    </row>
    <row r="13" spans="3:17" x14ac:dyDescent="0.25">
      <c r="C13" s="11" t="s">
        <v>23</v>
      </c>
      <c r="D13" s="12">
        <v>1007000</v>
      </c>
      <c r="E13" s="12">
        <v>1007500</v>
      </c>
      <c r="F13" s="12">
        <v>1037000</v>
      </c>
      <c r="G13" s="12">
        <v>1065000</v>
      </c>
      <c r="H13" s="12">
        <v>1055000</v>
      </c>
      <c r="I13" s="12">
        <v>1064000</v>
      </c>
      <c r="J13" s="12">
        <v>13812981.07</v>
      </c>
      <c r="K13" s="12">
        <v>1469666.67</v>
      </c>
      <c r="L13" s="12">
        <v>1441200</v>
      </c>
      <c r="M13" s="12">
        <v>1430000</v>
      </c>
      <c r="N13" s="45">
        <v>1440000</v>
      </c>
      <c r="P13" s="39">
        <f t="shared" ref="P13:P16" si="5">+D13+E13+F13+G13+H13+I13+J13+K13+L13+M13+N13</f>
        <v>25829347.740000002</v>
      </c>
    </row>
    <row r="14" spans="3:17" x14ac:dyDescent="0.25">
      <c r="C14" s="11" t="s">
        <v>24</v>
      </c>
      <c r="D14" s="12"/>
      <c r="E14" s="12"/>
      <c r="F14" s="12"/>
      <c r="G14" s="12"/>
      <c r="H14" s="12"/>
      <c r="I14" s="12"/>
      <c r="J14" s="12"/>
      <c r="K14" s="12"/>
      <c r="L14" s="12"/>
      <c r="M14" s="12">
        <v>0</v>
      </c>
      <c r="N14" s="45"/>
      <c r="P14" s="39">
        <f t="shared" si="5"/>
        <v>0</v>
      </c>
      <c r="Q14" s="16"/>
    </row>
    <row r="15" spans="3:17" x14ac:dyDescent="0.25">
      <c r="C15" s="11" t="s">
        <v>25</v>
      </c>
      <c r="D15" s="12"/>
      <c r="E15" s="12"/>
      <c r="F15" s="12"/>
      <c r="G15" s="12"/>
      <c r="H15" s="12"/>
      <c r="I15" s="12"/>
      <c r="J15" s="12"/>
      <c r="K15" s="12"/>
      <c r="L15" s="12"/>
      <c r="M15" s="12">
        <v>0</v>
      </c>
      <c r="N15" s="45"/>
      <c r="P15" s="39">
        <f t="shared" si="5"/>
        <v>0</v>
      </c>
    </row>
    <row r="16" spans="3:17" x14ac:dyDescent="0.25">
      <c r="C16" s="11" t="s">
        <v>26</v>
      </c>
      <c r="D16" s="12">
        <v>2854006.96</v>
      </c>
      <c r="E16" s="12">
        <v>2844067.13</v>
      </c>
      <c r="F16" s="12">
        <v>3007044.59</v>
      </c>
      <c r="G16" s="12">
        <v>2978847.99</v>
      </c>
      <c r="H16" s="12">
        <v>2869748.29</v>
      </c>
      <c r="I16" s="12">
        <v>2980557.11</v>
      </c>
      <c r="J16" s="12">
        <v>3915141.57</v>
      </c>
      <c r="K16" s="12">
        <v>3931104.57</v>
      </c>
      <c r="L16" s="12">
        <v>3820209.68</v>
      </c>
      <c r="M16" s="12">
        <v>4369885.6399999997</v>
      </c>
      <c r="N16" s="45">
        <v>3958003.62</v>
      </c>
      <c r="P16" s="39">
        <f t="shared" si="5"/>
        <v>37528617.149999999</v>
      </c>
    </row>
    <row r="17" spans="3:16" x14ac:dyDescent="0.25">
      <c r="C17" s="7" t="s">
        <v>27</v>
      </c>
      <c r="D17" s="8">
        <f t="shared" ref="D17:M17" si="6">SUM(D18:D26)</f>
        <v>3368623.2400000007</v>
      </c>
      <c r="E17" s="8">
        <f t="shared" si="6"/>
        <v>5552467.1600000001</v>
      </c>
      <c r="F17" s="8">
        <f t="shared" si="6"/>
        <v>8165745.459999999</v>
      </c>
      <c r="G17" s="8">
        <f t="shared" si="6"/>
        <v>7458113.0800000001</v>
      </c>
      <c r="H17" s="8">
        <f t="shared" si="6"/>
        <v>5595479.6899999995</v>
      </c>
      <c r="I17" s="8">
        <f t="shared" ref="I17:K17" si="7">SUM(I18:I26)</f>
        <v>14237571.59</v>
      </c>
      <c r="J17" s="8">
        <f t="shared" si="7"/>
        <v>5078682.6999999993</v>
      </c>
      <c r="K17" s="8">
        <f t="shared" si="7"/>
        <v>6934843.3600000003</v>
      </c>
      <c r="L17" s="8">
        <f t="shared" si="6"/>
        <v>11472512.199999999</v>
      </c>
      <c r="M17" s="8">
        <f t="shared" si="6"/>
        <v>8293424.2400000002</v>
      </c>
      <c r="N17" s="9">
        <f t="shared" ref="N17" si="8">SUM(N18:N26)</f>
        <v>8152706.9000000004</v>
      </c>
      <c r="P17" s="8">
        <f>+P18+P19+P20+P21+P22+P23+P24+P25+P26</f>
        <v>84310169.620000005</v>
      </c>
    </row>
    <row r="18" spans="3:16" x14ac:dyDescent="0.25">
      <c r="C18" s="11" t="s">
        <v>28</v>
      </c>
      <c r="D18" s="12">
        <v>1905706.01</v>
      </c>
      <c r="E18" s="12">
        <v>1473289.48</v>
      </c>
      <c r="F18" s="12">
        <v>3424858.29</v>
      </c>
      <c r="G18" s="12">
        <v>3049643.57</v>
      </c>
      <c r="H18" s="12">
        <v>3095423.81</v>
      </c>
      <c r="I18" s="12">
        <v>4185443.83</v>
      </c>
      <c r="J18" s="12">
        <v>2101317.0299999998</v>
      </c>
      <c r="K18" s="12">
        <v>3139877.38</v>
      </c>
      <c r="L18" s="12">
        <v>2094986.31</v>
      </c>
      <c r="M18" s="12">
        <v>1963427.64</v>
      </c>
      <c r="N18" s="45">
        <v>2290492.65</v>
      </c>
      <c r="P18" s="39">
        <f t="shared" ref="P18:P26" si="9">+D18+E18+F18+G18+H18+I18+J18+K18+L18+M18+N18</f>
        <v>28724466</v>
      </c>
    </row>
    <row r="19" spans="3:16" x14ac:dyDescent="0.25">
      <c r="C19" s="11" t="s">
        <v>29</v>
      </c>
      <c r="D19" s="12">
        <v>0</v>
      </c>
      <c r="E19" s="12">
        <v>3100</v>
      </c>
      <c r="F19" s="12">
        <v>0</v>
      </c>
      <c r="G19" s="12"/>
      <c r="H19" s="12">
        <v>344735.59</v>
      </c>
      <c r="I19" s="12">
        <v>0</v>
      </c>
      <c r="J19" s="12">
        <v>139249.44</v>
      </c>
      <c r="K19" s="12">
        <v>232660.6</v>
      </c>
      <c r="L19" s="12">
        <v>248708.01</v>
      </c>
      <c r="M19" s="12">
        <v>103776.96000000001</v>
      </c>
      <c r="N19" s="45">
        <v>450979.75</v>
      </c>
      <c r="P19" s="39">
        <f t="shared" si="9"/>
        <v>1523210.35</v>
      </c>
    </row>
    <row r="20" spans="3:16" x14ac:dyDescent="0.25">
      <c r="C20" s="11" t="s">
        <v>30</v>
      </c>
      <c r="D20" s="12">
        <v>0</v>
      </c>
      <c r="E20" s="12">
        <v>736600</v>
      </c>
      <c r="F20" s="12">
        <v>155300</v>
      </c>
      <c r="G20" s="12">
        <v>1365050</v>
      </c>
      <c r="H20" s="12">
        <v>469800</v>
      </c>
      <c r="I20" s="12">
        <v>891350</v>
      </c>
      <c r="J20" s="12">
        <v>0</v>
      </c>
      <c r="K20" s="12">
        <v>55700</v>
      </c>
      <c r="L20" s="12">
        <v>2224070.17</v>
      </c>
      <c r="M20" s="12">
        <v>545764.5</v>
      </c>
      <c r="N20" s="45">
        <v>320271</v>
      </c>
      <c r="P20" s="39">
        <f t="shared" si="9"/>
        <v>6763905.6699999999</v>
      </c>
    </row>
    <row r="21" spans="3:16" x14ac:dyDescent="0.25">
      <c r="C21" s="11" t="s">
        <v>31</v>
      </c>
      <c r="D21" s="12">
        <v>0</v>
      </c>
      <c r="E21" s="12">
        <v>0</v>
      </c>
      <c r="F21" s="12">
        <v>0</v>
      </c>
      <c r="G21" s="12"/>
      <c r="H21" s="12">
        <v>7464</v>
      </c>
      <c r="I21" s="12">
        <v>0</v>
      </c>
      <c r="J21" s="12">
        <v>0</v>
      </c>
      <c r="K21" s="12">
        <v>0</v>
      </c>
      <c r="L21" s="12">
        <v>287855</v>
      </c>
      <c r="M21" s="12">
        <v>2150</v>
      </c>
      <c r="N21" s="45">
        <v>98358</v>
      </c>
      <c r="P21" s="39">
        <f t="shared" si="9"/>
        <v>395827</v>
      </c>
    </row>
    <row r="22" spans="3:16" x14ac:dyDescent="0.25">
      <c r="C22" s="11" t="s">
        <v>32</v>
      </c>
      <c r="D22" s="12">
        <v>543581.42000000004</v>
      </c>
      <c r="E22" s="12">
        <v>531311.77</v>
      </c>
      <c r="F22" s="12">
        <v>556076.13</v>
      </c>
      <c r="G22" s="12">
        <v>503592.08</v>
      </c>
      <c r="H22" s="12">
        <v>528295.15</v>
      </c>
      <c r="I22" s="12">
        <v>763602.75</v>
      </c>
      <c r="J22" s="12">
        <v>561695.15</v>
      </c>
      <c r="K22" s="12">
        <v>1162040.33</v>
      </c>
      <c r="L22" s="12">
        <v>579477.87</v>
      </c>
      <c r="M22" s="12">
        <v>628649.31000000006</v>
      </c>
      <c r="N22" s="45">
        <v>868214.56</v>
      </c>
      <c r="P22" s="39">
        <f t="shared" si="9"/>
        <v>7226536.5199999996</v>
      </c>
    </row>
    <row r="23" spans="3:16" x14ac:dyDescent="0.25">
      <c r="C23" s="11" t="s">
        <v>33</v>
      </c>
      <c r="D23" s="12">
        <v>705583.26</v>
      </c>
      <c r="E23" s="12">
        <v>482951.1</v>
      </c>
      <c r="F23" s="12">
        <v>745677.35</v>
      </c>
      <c r="G23" s="12">
        <v>1131402.8</v>
      </c>
      <c r="H23" s="12">
        <v>573102.38</v>
      </c>
      <c r="I23" s="12">
        <v>799282.67</v>
      </c>
      <c r="J23" s="12">
        <v>123980</v>
      </c>
      <c r="K23" s="12">
        <v>1144111.76</v>
      </c>
      <c r="L23" s="12">
        <v>2266067.92</v>
      </c>
      <c r="M23" s="12">
        <v>685717.09</v>
      </c>
      <c r="N23" s="45">
        <v>1355419.71</v>
      </c>
      <c r="P23" s="39">
        <f t="shared" si="9"/>
        <v>10013296.039999999</v>
      </c>
    </row>
    <row r="24" spans="3:16" x14ac:dyDescent="0.25">
      <c r="C24" s="11" t="s">
        <v>34</v>
      </c>
      <c r="D24" s="12">
        <v>0</v>
      </c>
      <c r="E24" s="12">
        <v>604548.65</v>
      </c>
      <c r="F24" s="12">
        <v>494954.5</v>
      </c>
      <c r="G24" s="12">
        <v>60346.46</v>
      </c>
      <c r="H24" s="12">
        <v>131688.03</v>
      </c>
      <c r="I24" s="12">
        <v>1913398.4</v>
      </c>
      <c r="J24" s="12">
        <v>74811.92</v>
      </c>
      <c r="K24" s="12">
        <v>327735</v>
      </c>
      <c r="L24" s="12">
        <v>735687.51</v>
      </c>
      <c r="M24" s="12">
        <v>3330000</v>
      </c>
      <c r="N24" s="45">
        <v>1381946.7</v>
      </c>
      <c r="P24" s="39">
        <f t="shared" si="9"/>
        <v>9055117.1699999999</v>
      </c>
    </row>
    <row r="25" spans="3:16" x14ac:dyDescent="0.25">
      <c r="C25" s="11" t="s">
        <v>35</v>
      </c>
      <c r="D25" s="12">
        <v>141025.89000000001</v>
      </c>
      <c r="E25" s="12">
        <v>140870.35999999999</v>
      </c>
      <c r="F25" s="12">
        <v>295161.59000000003</v>
      </c>
      <c r="G25" s="12">
        <v>1348078.17</v>
      </c>
      <c r="H25" s="12">
        <v>444970.73</v>
      </c>
      <c r="I25" s="12">
        <v>324597.64</v>
      </c>
      <c r="J25" s="12">
        <v>2077629.16</v>
      </c>
      <c r="K25" s="12">
        <v>872718.29</v>
      </c>
      <c r="L25" s="12">
        <v>2030812.71</v>
      </c>
      <c r="M25" s="12">
        <v>1033938.74</v>
      </c>
      <c r="N25" s="45">
        <v>1387024.53</v>
      </c>
      <c r="P25" s="39">
        <f t="shared" si="9"/>
        <v>10096827.809999999</v>
      </c>
    </row>
    <row r="26" spans="3:16" x14ac:dyDescent="0.25">
      <c r="C26" s="11" t="s">
        <v>36</v>
      </c>
      <c r="D26" s="12">
        <v>72726.66</v>
      </c>
      <c r="E26" s="12">
        <v>1579795.8</v>
      </c>
      <c r="F26" s="12">
        <v>2493717.6</v>
      </c>
      <c r="G26" s="12">
        <v>0</v>
      </c>
      <c r="H26" s="12">
        <v>0</v>
      </c>
      <c r="I26" s="12">
        <v>5359896.3</v>
      </c>
      <c r="J26" s="12">
        <v>0</v>
      </c>
      <c r="K26" s="12">
        <v>0</v>
      </c>
      <c r="L26" s="12">
        <v>1004846.7</v>
      </c>
      <c r="M26" s="12">
        <v>0</v>
      </c>
      <c r="N26" s="10"/>
      <c r="P26" s="39">
        <f t="shared" si="9"/>
        <v>10510983.059999999</v>
      </c>
    </row>
    <row r="27" spans="3:16" x14ac:dyDescent="0.25">
      <c r="C27" s="7" t="s">
        <v>37</v>
      </c>
      <c r="D27" s="8">
        <f t="shared" ref="D27:M27" si="10">SUM(D28:D36)</f>
        <v>0</v>
      </c>
      <c r="E27" s="8">
        <f t="shared" si="10"/>
        <v>29523094.02</v>
      </c>
      <c r="F27" s="8">
        <f t="shared" si="10"/>
        <v>17138966.34</v>
      </c>
      <c r="G27" s="8">
        <f t="shared" si="10"/>
        <v>66575221.850000001</v>
      </c>
      <c r="H27" s="8">
        <f t="shared" si="10"/>
        <v>5210569.3900000006</v>
      </c>
      <c r="I27" s="8">
        <f t="shared" ref="I27:K27" si="11">SUM(I28:I36)</f>
        <v>1690669.0699999998</v>
      </c>
      <c r="J27" s="8">
        <f t="shared" si="11"/>
        <v>351108.18</v>
      </c>
      <c r="K27" s="8">
        <f t="shared" si="11"/>
        <v>225460.41</v>
      </c>
      <c r="L27" s="8">
        <f t="shared" si="10"/>
        <v>5139207.38</v>
      </c>
      <c r="M27" s="8">
        <f t="shared" si="10"/>
        <v>344056.96</v>
      </c>
      <c r="N27" s="9">
        <f t="shared" ref="N27" si="12">SUM(N28:N36)</f>
        <v>4796538.9799999995</v>
      </c>
      <c r="P27" s="40">
        <f>+P28+P29+P30+P31+P32+P33+P34+P35+P36</f>
        <v>130994892.58</v>
      </c>
    </row>
    <row r="28" spans="3:16" x14ac:dyDescent="0.25">
      <c r="C28" s="11" t="s">
        <v>38</v>
      </c>
      <c r="D28" s="12">
        <v>0</v>
      </c>
      <c r="E28" s="12">
        <v>23950</v>
      </c>
      <c r="F28" s="12">
        <v>0</v>
      </c>
      <c r="G28" s="12"/>
      <c r="H28" s="12">
        <v>301399.14</v>
      </c>
      <c r="I28" s="12">
        <v>0</v>
      </c>
      <c r="J28" s="12">
        <v>157920.4</v>
      </c>
      <c r="K28" s="12">
        <v>0</v>
      </c>
      <c r="L28" s="12">
        <v>368710.8</v>
      </c>
      <c r="M28" s="12">
        <v>244338.19</v>
      </c>
      <c r="N28" s="14">
        <v>94311.95</v>
      </c>
      <c r="P28" s="39">
        <f t="shared" ref="P28:P36" si="13">+D28+E28+F28+G28+H28+I28+J28+K28+L28+M28+N28</f>
        <v>1190630.48</v>
      </c>
    </row>
    <row r="29" spans="3:16" x14ac:dyDescent="0.25">
      <c r="C29" s="11" t="s">
        <v>39</v>
      </c>
      <c r="D29" s="12">
        <v>0</v>
      </c>
      <c r="E29" s="12">
        <v>0</v>
      </c>
      <c r="F29" s="12">
        <v>15199.91</v>
      </c>
      <c r="G29" s="12"/>
      <c r="H29" s="12"/>
      <c r="I29" s="12">
        <v>0</v>
      </c>
      <c r="J29" s="12">
        <v>0</v>
      </c>
      <c r="K29" s="12">
        <v>0</v>
      </c>
      <c r="L29" s="12">
        <v>78150</v>
      </c>
      <c r="M29" s="12">
        <v>0</v>
      </c>
      <c r="N29" s="14">
        <v>1947</v>
      </c>
      <c r="P29" s="39">
        <f t="shared" si="13"/>
        <v>95296.91</v>
      </c>
    </row>
    <row r="30" spans="3:16" x14ac:dyDescent="0.25">
      <c r="C30" s="11" t="s">
        <v>40</v>
      </c>
      <c r="D30" s="12">
        <v>0</v>
      </c>
      <c r="E30" s="12">
        <v>29352067.309999999</v>
      </c>
      <c r="F30" s="12">
        <v>14583333</v>
      </c>
      <c r="G30" s="12">
        <v>65112295.060000002</v>
      </c>
      <c r="H30" s="12">
        <v>4791.45</v>
      </c>
      <c r="I30" s="12">
        <v>0</v>
      </c>
      <c r="J30" s="12">
        <v>0</v>
      </c>
      <c r="K30" s="12">
        <v>0</v>
      </c>
      <c r="L30" s="12">
        <v>52132.19</v>
      </c>
      <c r="M30" s="12">
        <v>39834.32</v>
      </c>
      <c r="N30" s="14">
        <v>6029.03</v>
      </c>
      <c r="P30" s="39">
        <f t="shared" si="13"/>
        <v>109150482.36</v>
      </c>
    </row>
    <row r="31" spans="3:16" x14ac:dyDescent="0.25">
      <c r="C31" s="11" t="s">
        <v>41</v>
      </c>
      <c r="D31" s="12">
        <v>0</v>
      </c>
      <c r="E31" s="12">
        <v>0</v>
      </c>
      <c r="F31" s="12">
        <v>1014543</v>
      </c>
      <c r="G31" s="12"/>
      <c r="H31" s="12">
        <v>796.57</v>
      </c>
      <c r="I31" s="12">
        <v>0</v>
      </c>
      <c r="J31" s="12">
        <v>0</v>
      </c>
      <c r="K31" s="12">
        <v>0</v>
      </c>
      <c r="L31" s="12">
        <v>1000</v>
      </c>
      <c r="M31" s="12">
        <v>1991</v>
      </c>
      <c r="N31" s="14">
        <v>12775.7</v>
      </c>
      <c r="P31" s="39">
        <f t="shared" si="13"/>
        <v>1031106.2699999999</v>
      </c>
    </row>
    <row r="32" spans="3:16" x14ac:dyDescent="0.25">
      <c r="C32" s="11" t="s">
        <v>42</v>
      </c>
      <c r="D32" s="12">
        <v>0</v>
      </c>
      <c r="E32" s="12">
        <v>0</v>
      </c>
      <c r="F32" s="12">
        <v>2879.97</v>
      </c>
      <c r="G32" s="12">
        <v>11625.63</v>
      </c>
      <c r="H32" s="12">
        <v>3536.87</v>
      </c>
      <c r="I32" s="12">
        <v>267820.02</v>
      </c>
      <c r="J32" s="12">
        <v>0</v>
      </c>
      <c r="K32" s="12">
        <v>0</v>
      </c>
      <c r="L32" s="12">
        <v>9740.44</v>
      </c>
      <c r="M32" s="12">
        <v>877.45</v>
      </c>
      <c r="N32" s="14">
        <v>495.6</v>
      </c>
      <c r="P32" s="39">
        <f t="shared" si="13"/>
        <v>296975.98</v>
      </c>
    </row>
    <row r="33" spans="3:16" x14ac:dyDescent="0.25">
      <c r="C33" s="11" t="s">
        <v>43</v>
      </c>
      <c r="D33" s="12">
        <v>0</v>
      </c>
      <c r="E33" s="12">
        <v>0</v>
      </c>
      <c r="F33" s="12">
        <v>18169.79</v>
      </c>
      <c r="G33" s="12">
        <v>137751.79999999999</v>
      </c>
      <c r="H33" s="12">
        <v>6490.5</v>
      </c>
      <c r="I33" s="12">
        <v>0</v>
      </c>
      <c r="J33" s="12">
        <v>0</v>
      </c>
      <c r="K33" s="12">
        <v>0</v>
      </c>
      <c r="L33" s="12">
        <v>31242.560000000001</v>
      </c>
      <c r="M33" s="12">
        <v>1162.8499999999999</v>
      </c>
      <c r="N33" s="14">
        <v>4921.54</v>
      </c>
      <c r="P33" s="39">
        <f t="shared" si="13"/>
        <v>199739.04</v>
      </c>
    </row>
    <row r="34" spans="3:16" x14ac:dyDescent="0.25">
      <c r="C34" s="11" t="s">
        <v>44</v>
      </c>
      <c r="D34" s="12">
        <v>0</v>
      </c>
      <c r="E34" s="12">
        <v>0</v>
      </c>
      <c r="F34" s="12">
        <v>41454.97</v>
      </c>
      <c r="G34" s="12">
        <v>409516.83</v>
      </c>
      <c r="H34" s="12">
        <v>3609701.95</v>
      </c>
      <c r="I34" s="12">
        <v>35160.1</v>
      </c>
      <c r="J34" s="12">
        <v>0</v>
      </c>
      <c r="K34" s="12">
        <v>0</v>
      </c>
      <c r="L34" s="12">
        <v>3720836.27</v>
      </c>
      <c r="M34" s="12">
        <v>0</v>
      </c>
      <c r="N34" s="14">
        <v>2787.98</v>
      </c>
      <c r="P34" s="39">
        <f t="shared" si="13"/>
        <v>7819458.1000000006</v>
      </c>
    </row>
    <row r="35" spans="3:16" x14ac:dyDescent="0.25">
      <c r="C35" s="11" t="s">
        <v>45</v>
      </c>
      <c r="D35" s="12"/>
      <c r="E35" s="12"/>
      <c r="F35" s="12"/>
      <c r="G35" s="12"/>
      <c r="H35" s="12"/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4">
        <v>0</v>
      </c>
      <c r="P35" s="39">
        <f t="shared" si="13"/>
        <v>0</v>
      </c>
    </row>
    <row r="36" spans="3:16" x14ac:dyDescent="0.25">
      <c r="C36" s="11" t="s">
        <v>46</v>
      </c>
      <c r="D36" s="12">
        <v>0</v>
      </c>
      <c r="E36" s="12">
        <v>147076.71</v>
      </c>
      <c r="F36" s="12">
        <v>1463385.7</v>
      </c>
      <c r="G36" s="12">
        <v>904032.53</v>
      </c>
      <c r="H36" s="12">
        <v>1283852.9099999999</v>
      </c>
      <c r="I36" s="12">
        <v>1387688.95</v>
      </c>
      <c r="J36" s="12">
        <v>193187.78</v>
      </c>
      <c r="K36" s="12">
        <v>225460.41</v>
      </c>
      <c r="L36" s="12">
        <v>877395.12</v>
      </c>
      <c r="M36" s="12">
        <v>55853.15</v>
      </c>
      <c r="N36" s="14">
        <v>4673270.18</v>
      </c>
      <c r="P36" s="39">
        <f t="shared" si="13"/>
        <v>11211203.440000001</v>
      </c>
    </row>
    <row r="37" spans="3:16" x14ac:dyDescent="0.25">
      <c r="C37" s="7" t="s">
        <v>47</v>
      </c>
      <c r="D37" s="8">
        <f t="shared" ref="D37:L37" si="14">SUM(D38:D43)</f>
        <v>0</v>
      </c>
      <c r="E37" s="8">
        <f t="shared" si="14"/>
        <v>0</v>
      </c>
      <c r="F37" s="8">
        <f t="shared" si="14"/>
        <v>11568.26</v>
      </c>
      <c r="G37" s="8">
        <f t="shared" si="14"/>
        <v>56037.73</v>
      </c>
      <c r="H37" s="8">
        <f t="shared" si="14"/>
        <v>104587.52</v>
      </c>
      <c r="I37" s="8">
        <f t="shared" ref="I37:K37" si="15">SUM(I38:I43)</f>
        <v>10000</v>
      </c>
      <c r="J37" s="8">
        <f t="shared" si="15"/>
        <v>10000</v>
      </c>
      <c r="K37" s="8">
        <f t="shared" si="15"/>
        <v>-10000</v>
      </c>
      <c r="L37" s="8">
        <f t="shared" si="14"/>
        <v>0</v>
      </c>
      <c r="M37" s="12">
        <v>0</v>
      </c>
      <c r="N37" s="10"/>
      <c r="P37" s="40">
        <f>+P38+P39+P40+P41+P42+P43</f>
        <v>182193.51</v>
      </c>
    </row>
    <row r="38" spans="3:16" x14ac:dyDescent="0.25">
      <c r="C38" s="11" t="s">
        <v>48</v>
      </c>
      <c r="D38" s="12">
        <v>0</v>
      </c>
      <c r="E38" s="12">
        <v>0</v>
      </c>
      <c r="F38" s="12">
        <v>11568.26</v>
      </c>
      <c r="G38" s="12">
        <v>56037.73</v>
      </c>
      <c r="H38" s="12">
        <v>104587.52</v>
      </c>
      <c r="I38" s="12">
        <v>10000</v>
      </c>
      <c r="J38" s="12">
        <v>10000</v>
      </c>
      <c r="K38" s="12">
        <v>-10000</v>
      </c>
      <c r="L38" s="12">
        <v>0</v>
      </c>
      <c r="M38" s="12">
        <v>0</v>
      </c>
      <c r="N38" s="10"/>
      <c r="P38" s="39">
        <f t="shared" ref="P38:P52" si="16">+D38+E38+F38+G38+H38+I38+J38+K38+L38+M38+N38</f>
        <v>182193.51</v>
      </c>
    </row>
    <row r="39" spans="3:16" x14ac:dyDescent="0.25">
      <c r="C39" s="11" t="s">
        <v>49</v>
      </c>
      <c r="D39" s="12">
        <v>0</v>
      </c>
      <c r="E39" s="12">
        <v>0</v>
      </c>
      <c r="F39" s="12">
        <v>0</v>
      </c>
      <c r="G39" s="12"/>
      <c r="H39" s="12"/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0"/>
      <c r="P39" s="39">
        <f t="shared" si="16"/>
        <v>0</v>
      </c>
    </row>
    <row r="40" spans="3:16" x14ac:dyDescent="0.25">
      <c r="C40" s="11" t="s">
        <v>50</v>
      </c>
      <c r="D40" s="12"/>
      <c r="E40" s="12"/>
      <c r="F40" s="12"/>
      <c r="G40" s="12"/>
      <c r="H40" s="12"/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0"/>
      <c r="P40" s="39">
        <f t="shared" si="16"/>
        <v>0</v>
      </c>
    </row>
    <row r="41" spans="3:16" x14ac:dyDescent="0.25">
      <c r="C41" s="11" t="s">
        <v>51</v>
      </c>
      <c r="D41" s="12"/>
      <c r="E41" s="12"/>
      <c r="F41" s="12"/>
      <c r="G41" s="12"/>
      <c r="H41" s="12"/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0"/>
      <c r="P41" s="39">
        <f t="shared" si="16"/>
        <v>0</v>
      </c>
    </row>
    <row r="42" spans="3:16" x14ac:dyDescent="0.25">
      <c r="C42" s="11" t="s">
        <v>52</v>
      </c>
      <c r="D42" s="12"/>
      <c r="E42" s="12"/>
      <c r="F42" s="12"/>
      <c r="G42" s="12"/>
      <c r="H42" s="12"/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0"/>
      <c r="P42" s="39">
        <f t="shared" si="16"/>
        <v>0</v>
      </c>
    </row>
    <row r="43" spans="3:16" x14ac:dyDescent="0.25">
      <c r="C43" s="11" t="s">
        <v>53</v>
      </c>
      <c r="D43" s="12"/>
      <c r="E43" s="12"/>
      <c r="F43" s="12"/>
      <c r="G43" s="12"/>
      <c r="H43" s="12"/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0"/>
      <c r="P43" s="39">
        <f t="shared" si="16"/>
        <v>0</v>
      </c>
    </row>
    <row r="44" spans="3:16" x14ac:dyDescent="0.25">
      <c r="C44" s="11" t="s">
        <v>54</v>
      </c>
      <c r="D44" s="12"/>
      <c r="E44" s="12"/>
      <c r="F44" s="12"/>
      <c r="G44" s="12"/>
      <c r="H44" s="12"/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0"/>
      <c r="P44" s="39">
        <f t="shared" si="16"/>
        <v>0</v>
      </c>
    </row>
    <row r="45" spans="3:16" x14ac:dyDescent="0.25">
      <c r="C45" s="11" t="s">
        <v>55</v>
      </c>
      <c r="D45" s="8">
        <f>SUM(D46:D52)</f>
        <v>0</v>
      </c>
      <c r="E45" s="8">
        <f>SUM(E46:E52)</f>
        <v>0</v>
      </c>
      <c r="F45" s="8">
        <f>SUM(F46:F52)</f>
        <v>0</v>
      </c>
      <c r="G45" s="8"/>
      <c r="H45" s="8"/>
      <c r="I45" s="8">
        <v>0</v>
      </c>
      <c r="J45" s="8">
        <v>0</v>
      </c>
      <c r="K45" s="8">
        <v>0</v>
      </c>
      <c r="L45" s="8">
        <v>0</v>
      </c>
      <c r="M45" s="12">
        <v>0</v>
      </c>
      <c r="N45" s="10"/>
      <c r="P45" s="39">
        <f t="shared" si="16"/>
        <v>0</v>
      </c>
    </row>
    <row r="46" spans="3:16" x14ac:dyDescent="0.25">
      <c r="C46" s="7" t="s">
        <v>56</v>
      </c>
      <c r="D46" s="12"/>
      <c r="E46" s="12"/>
      <c r="F46" s="12"/>
      <c r="G46" s="12"/>
      <c r="H46" s="12"/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0"/>
      <c r="P46" s="39">
        <f t="shared" si="16"/>
        <v>0</v>
      </c>
    </row>
    <row r="47" spans="3:16" x14ac:dyDescent="0.25">
      <c r="C47" s="11" t="s">
        <v>57</v>
      </c>
      <c r="D47" s="12"/>
      <c r="E47" s="12"/>
      <c r="F47" s="12"/>
      <c r="G47" s="12"/>
      <c r="H47" s="12"/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0"/>
      <c r="P47" s="39">
        <f t="shared" si="16"/>
        <v>0</v>
      </c>
    </row>
    <row r="48" spans="3:16" x14ac:dyDescent="0.25">
      <c r="C48" s="11" t="s">
        <v>58</v>
      </c>
      <c r="D48" s="12"/>
      <c r="E48" s="12"/>
      <c r="F48" s="12"/>
      <c r="G48" s="12"/>
      <c r="H48" s="12"/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0"/>
      <c r="P48" s="39">
        <f t="shared" si="16"/>
        <v>0</v>
      </c>
    </row>
    <row r="49" spans="3:16" x14ac:dyDescent="0.25">
      <c r="C49" s="11" t="s">
        <v>59</v>
      </c>
      <c r="D49" s="12"/>
      <c r="E49" s="12"/>
      <c r="F49" s="12"/>
      <c r="G49" s="12"/>
      <c r="H49" s="12"/>
      <c r="I49" s="12"/>
      <c r="J49" s="12"/>
      <c r="K49" s="12"/>
      <c r="L49" s="12"/>
      <c r="M49" s="12">
        <v>0</v>
      </c>
      <c r="N49" s="10"/>
      <c r="P49" s="39">
        <f t="shared" si="16"/>
        <v>0</v>
      </c>
    </row>
    <row r="50" spans="3:16" x14ac:dyDescent="0.25">
      <c r="C50" s="11" t="s">
        <v>60</v>
      </c>
      <c r="D50" s="12"/>
      <c r="E50" s="12"/>
      <c r="F50" s="12"/>
      <c r="G50" s="12"/>
      <c r="H50" s="12"/>
      <c r="I50" s="12"/>
      <c r="J50" s="12"/>
      <c r="K50" s="12"/>
      <c r="L50" s="12"/>
      <c r="M50" s="12">
        <v>0</v>
      </c>
      <c r="N50" s="10"/>
      <c r="P50" s="39">
        <f t="shared" si="16"/>
        <v>0</v>
      </c>
    </row>
    <row r="51" spans="3:16" x14ac:dyDescent="0.25">
      <c r="C51" s="11" t="s">
        <v>61</v>
      </c>
      <c r="D51" s="12"/>
      <c r="E51" s="12"/>
      <c r="F51" s="12"/>
      <c r="G51" s="12"/>
      <c r="H51" s="12"/>
      <c r="I51" s="12"/>
      <c r="J51" s="12"/>
      <c r="K51" s="12"/>
      <c r="L51" s="12"/>
      <c r="M51" s="12">
        <v>0</v>
      </c>
      <c r="N51" s="10"/>
      <c r="P51" s="39">
        <f t="shared" si="16"/>
        <v>0</v>
      </c>
    </row>
    <row r="52" spans="3:16" x14ac:dyDescent="0.25">
      <c r="C52" s="11" t="s">
        <v>62</v>
      </c>
      <c r="D52" s="12"/>
      <c r="E52" s="12"/>
      <c r="F52" s="12"/>
      <c r="G52" s="12"/>
      <c r="H52" s="12"/>
      <c r="I52" s="12"/>
      <c r="J52" s="12"/>
      <c r="K52" s="12"/>
      <c r="L52" s="12"/>
      <c r="M52" s="12">
        <v>0</v>
      </c>
      <c r="N52" s="10"/>
      <c r="P52" s="39">
        <f t="shared" si="16"/>
        <v>0</v>
      </c>
    </row>
    <row r="53" spans="3:16" x14ac:dyDescent="0.25">
      <c r="C53" s="7" t="s">
        <v>63</v>
      </c>
      <c r="D53" s="8">
        <f t="shared" ref="D53:M53" si="17">SUM(D54:D62)</f>
        <v>0</v>
      </c>
      <c r="E53" s="8">
        <f t="shared" si="17"/>
        <v>0</v>
      </c>
      <c r="F53" s="8">
        <f t="shared" si="17"/>
        <v>76009.97</v>
      </c>
      <c r="G53" s="8">
        <f t="shared" si="17"/>
        <v>539719.97</v>
      </c>
      <c r="H53" s="8">
        <f t="shared" si="17"/>
        <v>0</v>
      </c>
      <c r="I53" s="8">
        <f t="shared" si="17"/>
        <v>1679033.8</v>
      </c>
      <c r="J53" s="8">
        <f t="shared" si="17"/>
        <v>799946.36</v>
      </c>
      <c r="K53" s="8">
        <f t="shared" si="17"/>
        <v>0</v>
      </c>
      <c r="L53" s="8">
        <f t="shared" si="17"/>
        <v>873455.5</v>
      </c>
      <c r="M53" s="8">
        <f t="shared" si="17"/>
        <v>0</v>
      </c>
      <c r="N53" s="9">
        <f t="shared" ref="N53" si="18">SUM(N54:N62)</f>
        <v>277124.89</v>
      </c>
      <c r="P53" s="40">
        <f>+P54+P55+P56+P57+P58+P59</f>
        <v>4245290.49</v>
      </c>
    </row>
    <row r="54" spans="3:16" x14ac:dyDescent="0.25">
      <c r="C54" s="11" t="s">
        <v>64</v>
      </c>
      <c r="D54" s="12">
        <v>0</v>
      </c>
      <c r="E54" s="12">
        <v>0</v>
      </c>
      <c r="F54" s="12">
        <v>0</v>
      </c>
      <c r="G54" s="12">
        <v>221999.98</v>
      </c>
      <c r="H54" s="12">
        <v>0</v>
      </c>
      <c r="I54" s="12">
        <v>587050</v>
      </c>
      <c r="J54" s="12">
        <v>799946.36</v>
      </c>
      <c r="K54" s="12">
        <v>0</v>
      </c>
      <c r="L54" s="12">
        <v>129014.12</v>
      </c>
      <c r="M54" s="12">
        <v>0</v>
      </c>
      <c r="N54" s="14">
        <v>226974.89</v>
      </c>
      <c r="P54" s="39">
        <f t="shared" ref="P54:P74" si="19">+D54+E54+F54+G54+H54+I54+J54+K54+L54+M54+N54</f>
        <v>1964985.35</v>
      </c>
    </row>
    <row r="55" spans="3:16" x14ac:dyDescent="0.25">
      <c r="C55" s="11" t="s">
        <v>65</v>
      </c>
      <c r="D55" s="12">
        <v>0</v>
      </c>
      <c r="E55" s="12">
        <v>0</v>
      </c>
      <c r="F55" s="12">
        <v>55460</v>
      </c>
      <c r="G55" s="12"/>
      <c r="H55" s="12"/>
      <c r="I55" s="12">
        <v>11339.8</v>
      </c>
      <c r="J55" s="12">
        <v>0</v>
      </c>
      <c r="K55" s="12">
        <v>0</v>
      </c>
      <c r="L55" s="12">
        <v>535535.92000000004</v>
      </c>
      <c r="M55" s="12"/>
      <c r="N55" s="14">
        <v>0</v>
      </c>
      <c r="P55" s="39">
        <f t="shared" si="19"/>
        <v>602335.72000000009</v>
      </c>
    </row>
    <row r="56" spans="3:16" x14ac:dyDescent="0.25">
      <c r="C56" s="11" t="s">
        <v>66</v>
      </c>
      <c r="D56" s="12"/>
      <c r="E56" s="12"/>
      <c r="F56" s="12"/>
      <c r="G56" s="12"/>
      <c r="H56" s="12"/>
      <c r="I56" s="12">
        <v>305384</v>
      </c>
      <c r="J56" s="12">
        <v>0</v>
      </c>
      <c r="K56" s="12">
        <v>0</v>
      </c>
      <c r="L56" s="12">
        <v>0</v>
      </c>
      <c r="M56" s="12"/>
      <c r="N56" s="14">
        <v>0</v>
      </c>
      <c r="P56" s="39">
        <f t="shared" si="19"/>
        <v>305384</v>
      </c>
    </row>
    <row r="57" spans="3:16" x14ac:dyDescent="0.25">
      <c r="C57" s="11" t="s">
        <v>67</v>
      </c>
      <c r="D57" s="12">
        <v>0</v>
      </c>
      <c r="E57" s="12">
        <v>0</v>
      </c>
      <c r="F57" s="12">
        <v>20549.97</v>
      </c>
      <c r="G57" s="12"/>
      <c r="H57" s="12"/>
      <c r="I57" s="12"/>
      <c r="J57" s="12"/>
      <c r="K57" s="12"/>
      <c r="L57" s="12"/>
      <c r="M57" s="12"/>
      <c r="N57" s="14">
        <v>0</v>
      </c>
      <c r="P57" s="39">
        <f t="shared" si="19"/>
        <v>20549.97</v>
      </c>
    </row>
    <row r="58" spans="3:16" x14ac:dyDescent="0.25">
      <c r="C58" s="11" t="s">
        <v>68</v>
      </c>
      <c r="D58" s="12"/>
      <c r="E58" s="12"/>
      <c r="F58" s="12"/>
      <c r="G58" s="12">
        <v>6600</v>
      </c>
      <c r="H58" s="12">
        <v>0</v>
      </c>
      <c r="I58" s="12">
        <v>559320</v>
      </c>
      <c r="J58" s="12">
        <v>0</v>
      </c>
      <c r="K58" s="12">
        <v>0</v>
      </c>
      <c r="L58" s="12">
        <v>96215.46</v>
      </c>
      <c r="M58" s="12">
        <v>0</v>
      </c>
      <c r="N58" s="14">
        <v>50150</v>
      </c>
      <c r="P58" s="39">
        <f t="shared" si="19"/>
        <v>712285.46</v>
      </c>
    </row>
    <row r="59" spans="3:16" x14ac:dyDescent="0.25">
      <c r="C59" s="11" t="s">
        <v>69</v>
      </c>
      <c r="D59" s="12"/>
      <c r="E59" s="12"/>
      <c r="F59" s="12"/>
      <c r="G59" s="12">
        <v>311119.99</v>
      </c>
      <c r="H59" s="12">
        <v>0</v>
      </c>
      <c r="I59" s="12">
        <v>215940</v>
      </c>
      <c r="J59" s="12">
        <v>0</v>
      </c>
      <c r="K59" s="12">
        <v>0</v>
      </c>
      <c r="L59" s="12">
        <v>112690</v>
      </c>
      <c r="M59" s="12">
        <v>0</v>
      </c>
      <c r="N59" s="14"/>
      <c r="P59" s="39">
        <f t="shared" si="19"/>
        <v>639749.99</v>
      </c>
    </row>
    <row r="60" spans="3:16" x14ac:dyDescent="0.25">
      <c r="C60" s="11" t="s">
        <v>70</v>
      </c>
      <c r="D60" s="12"/>
      <c r="E60" s="12"/>
      <c r="F60" s="12"/>
      <c r="G60" s="12"/>
      <c r="H60" s="12"/>
      <c r="I60" s="12"/>
      <c r="J60" s="12"/>
      <c r="K60" s="12"/>
      <c r="L60" s="12"/>
      <c r="M60" s="12">
        <v>0</v>
      </c>
      <c r="N60" s="14"/>
      <c r="P60" s="39">
        <f t="shared" si="19"/>
        <v>0</v>
      </c>
    </row>
    <row r="61" spans="3:16" x14ac:dyDescent="0.25">
      <c r="C61" s="11" t="s">
        <v>71</v>
      </c>
      <c r="D61" s="12">
        <v>0</v>
      </c>
      <c r="E61" s="12">
        <v>0</v>
      </c>
      <c r="F61" s="12">
        <v>0</v>
      </c>
      <c r="G61" s="12"/>
      <c r="H61" s="12"/>
      <c r="I61" s="12"/>
      <c r="J61" s="12"/>
      <c r="K61" s="12"/>
      <c r="L61" s="12"/>
      <c r="M61" s="12">
        <v>0</v>
      </c>
      <c r="N61" s="14"/>
      <c r="P61" s="39">
        <f t="shared" si="19"/>
        <v>0</v>
      </c>
    </row>
    <row r="62" spans="3:16" x14ac:dyDescent="0.25">
      <c r="C62" s="11" t="s">
        <v>72</v>
      </c>
      <c r="D62" s="12"/>
      <c r="E62" s="12"/>
      <c r="F62" s="12"/>
      <c r="G62" s="12"/>
      <c r="H62" s="12"/>
      <c r="I62" s="12"/>
      <c r="J62" s="12"/>
      <c r="K62" s="12"/>
      <c r="L62" s="12"/>
      <c r="M62" s="12">
        <v>0</v>
      </c>
      <c r="N62" s="14"/>
      <c r="P62" s="39">
        <f t="shared" si="19"/>
        <v>0</v>
      </c>
    </row>
    <row r="63" spans="3:16" x14ac:dyDescent="0.25">
      <c r="C63" s="7" t="s">
        <v>73</v>
      </c>
      <c r="D63" s="8">
        <f>SUM(D64:D66)</f>
        <v>0</v>
      </c>
      <c r="E63" s="8">
        <f>SUM(E64:E66)</f>
        <v>0</v>
      </c>
      <c r="F63" s="8">
        <f>SUM(F64:F66)</f>
        <v>0</v>
      </c>
      <c r="G63" s="8"/>
      <c r="H63" s="8"/>
      <c r="I63" s="8"/>
      <c r="J63" s="8"/>
      <c r="K63" s="8"/>
      <c r="L63" s="8"/>
      <c r="M63" s="8">
        <v>0</v>
      </c>
      <c r="N63" s="14"/>
      <c r="P63" s="39">
        <f t="shared" si="19"/>
        <v>0</v>
      </c>
    </row>
    <row r="64" spans="3:16" x14ac:dyDescent="0.25">
      <c r="C64" s="11" t="s">
        <v>74</v>
      </c>
      <c r="D64" s="12">
        <v>0</v>
      </c>
      <c r="E64" s="12">
        <v>0</v>
      </c>
      <c r="F64" s="12">
        <v>0</v>
      </c>
      <c r="G64" s="12"/>
      <c r="H64" s="12"/>
      <c r="I64" s="12"/>
      <c r="J64" s="12"/>
      <c r="K64" s="12"/>
      <c r="L64" s="12"/>
      <c r="M64" s="12">
        <v>0</v>
      </c>
      <c r="N64" s="14"/>
      <c r="P64" s="39">
        <f t="shared" si="19"/>
        <v>0</v>
      </c>
    </row>
    <row r="65" spans="3:16" x14ac:dyDescent="0.25">
      <c r="C65" s="11" t="s">
        <v>75</v>
      </c>
      <c r="D65" s="12"/>
      <c r="E65" s="12"/>
      <c r="F65" s="12"/>
      <c r="G65" s="12"/>
      <c r="H65" s="12"/>
      <c r="I65" s="12"/>
      <c r="J65" s="12"/>
      <c r="K65" s="12"/>
      <c r="L65" s="12"/>
      <c r="M65" s="12">
        <v>0</v>
      </c>
      <c r="N65" s="14"/>
      <c r="P65" s="39">
        <f t="shared" si="19"/>
        <v>0</v>
      </c>
    </row>
    <row r="66" spans="3:16" x14ac:dyDescent="0.25">
      <c r="C66" s="11" t="s">
        <v>76</v>
      </c>
      <c r="D66" s="12"/>
      <c r="E66" s="12"/>
      <c r="F66" s="12"/>
      <c r="G66" s="12"/>
      <c r="H66" s="12"/>
      <c r="I66" s="12"/>
      <c r="J66" s="12"/>
      <c r="K66" s="12"/>
      <c r="L66" s="12"/>
      <c r="M66" s="12">
        <v>0</v>
      </c>
      <c r="N66" s="14"/>
      <c r="P66" s="39">
        <f t="shared" si="19"/>
        <v>0</v>
      </c>
    </row>
    <row r="67" spans="3:16" x14ac:dyDescent="0.25">
      <c r="C67" s="11" t="s">
        <v>77</v>
      </c>
      <c r="D67" s="12"/>
      <c r="E67" s="12"/>
      <c r="F67" s="12"/>
      <c r="G67" s="12"/>
      <c r="H67" s="12"/>
      <c r="I67" s="12"/>
      <c r="J67" s="12"/>
      <c r="K67" s="12"/>
      <c r="L67" s="12"/>
      <c r="M67" s="12">
        <v>0</v>
      </c>
      <c r="N67" s="14"/>
      <c r="P67" s="39">
        <f t="shared" si="19"/>
        <v>0</v>
      </c>
    </row>
    <row r="68" spans="3:16" x14ac:dyDescent="0.25">
      <c r="C68" s="7" t="s">
        <v>78</v>
      </c>
      <c r="D68" s="8"/>
      <c r="E68" s="8"/>
      <c r="F68" s="8"/>
      <c r="G68" s="8"/>
      <c r="H68" s="8"/>
      <c r="I68" s="8"/>
      <c r="J68" s="8"/>
      <c r="K68" s="8"/>
      <c r="L68" s="8"/>
      <c r="M68" s="8">
        <v>0</v>
      </c>
      <c r="N68" s="14"/>
      <c r="P68" s="39">
        <f t="shared" si="19"/>
        <v>0</v>
      </c>
    </row>
    <row r="69" spans="3:16" x14ac:dyDescent="0.25">
      <c r="C69" s="11" t="s">
        <v>79</v>
      </c>
      <c r="D69" s="12"/>
      <c r="E69" s="12"/>
      <c r="F69" s="12"/>
      <c r="G69" s="12"/>
      <c r="H69" s="12"/>
      <c r="I69" s="12"/>
      <c r="J69" s="12"/>
      <c r="K69" s="12"/>
      <c r="L69" s="12"/>
      <c r="M69" s="12">
        <v>0</v>
      </c>
      <c r="N69" s="14"/>
      <c r="P69" s="39">
        <f t="shared" si="19"/>
        <v>0</v>
      </c>
    </row>
    <row r="70" spans="3:16" x14ac:dyDescent="0.25">
      <c r="C70" s="11" t="s">
        <v>80</v>
      </c>
      <c r="D70" s="12"/>
      <c r="E70" s="12"/>
      <c r="F70" s="12"/>
      <c r="G70" s="12"/>
      <c r="H70" s="12"/>
      <c r="I70" s="12"/>
      <c r="J70" s="12"/>
      <c r="K70" s="12"/>
      <c r="L70" s="12"/>
      <c r="M70" s="12">
        <v>0</v>
      </c>
      <c r="N70" s="14"/>
      <c r="P70" s="39">
        <f t="shared" si="19"/>
        <v>0</v>
      </c>
    </row>
    <row r="71" spans="3:16" x14ac:dyDescent="0.25">
      <c r="C71" s="7" t="s">
        <v>81</v>
      </c>
      <c r="D71" s="8">
        <f>SUM(D72:D74)</f>
        <v>0</v>
      </c>
      <c r="E71" s="8">
        <f>SUM(E72:E74)</f>
        <v>0</v>
      </c>
      <c r="F71" s="8">
        <f>SUM(F72:F74)</f>
        <v>0</v>
      </c>
      <c r="G71" s="8">
        <f t="shared" ref="G71:M71" si="20">SUM(G72:G74)</f>
        <v>0</v>
      </c>
      <c r="H71" s="8">
        <f t="shared" si="20"/>
        <v>0</v>
      </c>
      <c r="I71" s="8">
        <f t="shared" si="20"/>
        <v>0</v>
      </c>
      <c r="J71" s="8">
        <f t="shared" si="20"/>
        <v>0</v>
      </c>
      <c r="K71" s="8">
        <f t="shared" si="20"/>
        <v>0</v>
      </c>
      <c r="L71" s="8">
        <f t="shared" si="20"/>
        <v>0</v>
      </c>
      <c r="M71" s="8">
        <f t="shared" si="20"/>
        <v>0</v>
      </c>
      <c r="N71" s="14"/>
      <c r="P71" s="39">
        <f t="shared" si="19"/>
        <v>0</v>
      </c>
    </row>
    <row r="72" spans="3:16" x14ac:dyDescent="0.25">
      <c r="C72" s="11" t="s">
        <v>82</v>
      </c>
      <c r="D72" s="12"/>
      <c r="E72" s="12"/>
      <c r="F72" s="12"/>
      <c r="G72" s="12"/>
      <c r="H72" s="12"/>
      <c r="I72" s="12"/>
      <c r="J72" s="12"/>
      <c r="K72" s="12"/>
      <c r="L72" s="12"/>
      <c r="M72" s="12">
        <v>0</v>
      </c>
      <c r="N72" s="14"/>
      <c r="P72" s="39">
        <f t="shared" si="19"/>
        <v>0</v>
      </c>
    </row>
    <row r="73" spans="3:16" x14ac:dyDescent="0.25">
      <c r="C73" s="11" t="s">
        <v>83</v>
      </c>
      <c r="D73" s="12"/>
      <c r="E73" s="12"/>
      <c r="F73" s="12"/>
      <c r="G73" s="12"/>
      <c r="H73" s="12"/>
      <c r="I73" s="12"/>
      <c r="J73" s="12"/>
      <c r="K73" s="12"/>
      <c r="L73" s="12"/>
      <c r="M73" s="12">
        <v>0</v>
      </c>
      <c r="N73" s="14"/>
      <c r="P73" s="39">
        <f t="shared" si="19"/>
        <v>0</v>
      </c>
    </row>
    <row r="74" spans="3:16" x14ac:dyDescent="0.25">
      <c r="C74" s="11" t="s">
        <v>84</v>
      </c>
      <c r="D74" s="12"/>
      <c r="E74" s="12"/>
      <c r="F74" s="12"/>
      <c r="G74" s="12"/>
      <c r="H74" s="12"/>
      <c r="I74" s="12"/>
      <c r="J74" s="12"/>
      <c r="K74" s="12"/>
      <c r="L74" s="12"/>
      <c r="M74" s="12">
        <v>0</v>
      </c>
      <c r="N74" s="14"/>
      <c r="P74" s="39">
        <f t="shared" si="19"/>
        <v>0</v>
      </c>
    </row>
    <row r="75" spans="3:16" x14ac:dyDescent="0.25">
      <c r="C75" s="3" t="s">
        <v>85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6"/>
      <c r="O75" s="19"/>
      <c r="P75" s="19">
        <f t="shared" ref="P75" si="21">+D75+E75+F75+G75+H75+I75+J75+K75+L75+M75</f>
        <v>0</v>
      </c>
    </row>
    <row r="76" spans="3:16" x14ac:dyDescent="0.25">
      <c r="C76" s="7" t="s">
        <v>86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10"/>
      <c r="P76" s="39">
        <f t="shared" ref="P76:P83" si="22">+D76+E76+F76+G76+H76+I76+J76+K76+L76+M76+N76</f>
        <v>0</v>
      </c>
    </row>
    <row r="77" spans="3:16" x14ac:dyDescent="0.25">
      <c r="C77" s="11" t="s">
        <v>87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10"/>
      <c r="P77" s="39">
        <f t="shared" si="22"/>
        <v>0</v>
      </c>
    </row>
    <row r="78" spans="3:16" x14ac:dyDescent="0.25">
      <c r="C78" s="11" t="s">
        <v>88</v>
      </c>
      <c r="D78" s="41"/>
      <c r="N78" s="10"/>
      <c r="P78" s="39">
        <f t="shared" si="22"/>
        <v>0</v>
      </c>
    </row>
    <row r="79" spans="3:16" x14ac:dyDescent="0.25">
      <c r="C79" s="7" t="s">
        <v>89</v>
      </c>
      <c r="D79" s="41"/>
      <c r="N79" s="10"/>
      <c r="P79" s="39">
        <f t="shared" si="22"/>
        <v>0</v>
      </c>
    </row>
    <row r="80" spans="3:16" x14ac:dyDescent="0.25">
      <c r="C80" s="11" t="s">
        <v>90</v>
      </c>
      <c r="D80" s="41"/>
      <c r="N80" s="10"/>
      <c r="P80" s="39">
        <f t="shared" si="22"/>
        <v>0</v>
      </c>
    </row>
    <row r="81" spans="3:16" x14ac:dyDescent="0.25">
      <c r="C81" s="11" t="s">
        <v>91</v>
      </c>
      <c r="D81" s="41"/>
      <c r="N81" s="10"/>
      <c r="P81" s="39">
        <f t="shared" si="22"/>
        <v>0</v>
      </c>
    </row>
    <row r="82" spans="3:16" x14ac:dyDescent="0.25">
      <c r="C82" s="7" t="s">
        <v>92</v>
      </c>
      <c r="D82" s="41"/>
      <c r="N82" s="10"/>
      <c r="P82" s="39">
        <f t="shared" si="22"/>
        <v>0</v>
      </c>
    </row>
    <row r="83" spans="3:16" x14ac:dyDescent="0.25">
      <c r="C83" s="11" t="s">
        <v>93</v>
      </c>
      <c r="D83" s="41"/>
      <c r="N83" s="10"/>
      <c r="P83" s="39">
        <f t="shared" si="22"/>
        <v>0</v>
      </c>
    </row>
    <row r="84" spans="3:16" x14ac:dyDescent="0.25">
      <c r="C84" s="23" t="s">
        <v>94</v>
      </c>
      <c r="D84" s="24">
        <f t="shared" ref="D84:N84" si="23">+D11+D17+D27+D37+D45+D53+D63+D68+D71</f>
        <v>26135416.060000002</v>
      </c>
      <c r="E84" s="42">
        <f t="shared" si="23"/>
        <v>63305953.810000002</v>
      </c>
      <c r="F84" s="42">
        <f t="shared" si="23"/>
        <v>50838083.329999991</v>
      </c>
      <c r="G84" s="42">
        <f t="shared" si="23"/>
        <v>98191413.220000014</v>
      </c>
      <c r="H84" s="42">
        <f t="shared" si="23"/>
        <v>33857845.060000002</v>
      </c>
      <c r="I84" s="42">
        <f t="shared" si="23"/>
        <v>43246755.829999998</v>
      </c>
      <c r="J84" s="42">
        <f t="shared" si="23"/>
        <v>49996552.749999993</v>
      </c>
      <c r="K84" s="42">
        <f t="shared" si="23"/>
        <v>38619682.359999999</v>
      </c>
      <c r="L84" s="42">
        <f t="shared" si="23"/>
        <v>51430842.710000001</v>
      </c>
      <c r="M84" s="42">
        <f t="shared" si="23"/>
        <v>46198186.390000001</v>
      </c>
      <c r="N84" s="42">
        <f t="shared" si="23"/>
        <v>72927854</v>
      </c>
      <c r="O84" s="42"/>
      <c r="P84" s="24">
        <f>+P11+P17+P27+P37+P45+P53+P63+P68+P71</f>
        <v>574748585.51999998</v>
      </c>
    </row>
    <row r="90" spans="3:16" ht="21" x14ac:dyDescent="0.35">
      <c r="L90" s="27" t="s">
        <v>96</v>
      </c>
    </row>
    <row r="91" spans="3:16" ht="21" x14ac:dyDescent="0.35">
      <c r="C91" s="43" t="s">
        <v>99</v>
      </c>
      <c r="E91" s="27" t="s">
        <v>100</v>
      </c>
      <c r="G91" s="28"/>
      <c r="H91" s="28"/>
      <c r="I91" s="28"/>
      <c r="K91" s="28"/>
      <c r="L91" s="32" t="s">
        <v>97</v>
      </c>
      <c r="M91" s="28"/>
      <c r="N91" s="28"/>
    </row>
    <row r="92" spans="3:16" ht="21" x14ac:dyDescent="0.35">
      <c r="C92" s="44" t="s">
        <v>101</v>
      </c>
      <c r="D92" s="29"/>
      <c r="E92" s="30"/>
      <c r="G92" s="29"/>
      <c r="H92" s="31"/>
      <c r="I92" s="31"/>
      <c r="J92" s="29"/>
      <c r="K92" s="31"/>
      <c r="M92" s="13"/>
      <c r="N92" s="31"/>
    </row>
    <row r="93" spans="3:16" ht="21" x14ac:dyDescent="0.35">
      <c r="D93" s="33"/>
      <c r="E93" s="28" t="s">
        <v>102</v>
      </c>
      <c r="F93" s="33"/>
      <c r="G93" s="33"/>
      <c r="H93" s="33"/>
      <c r="I93" s="33"/>
      <c r="J93" s="33"/>
      <c r="K93" s="33"/>
      <c r="L93" s="33"/>
      <c r="M93" s="33"/>
      <c r="N93" s="33"/>
    </row>
    <row r="94" spans="3:16" ht="21" x14ac:dyDescent="0.35">
      <c r="D94" s="28"/>
      <c r="E94" s="33" t="s">
        <v>103</v>
      </c>
      <c r="F94" s="28"/>
      <c r="G94" s="28"/>
      <c r="H94" s="28"/>
      <c r="I94" s="28"/>
      <c r="J94" s="28"/>
      <c r="K94" s="28"/>
      <c r="L94" s="28"/>
      <c r="M94" s="28"/>
      <c r="N94" s="28"/>
    </row>
    <row r="95" spans="3:16" ht="21" x14ac:dyDescent="0.25">
      <c r="D95" s="34" t="s">
        <v>104</v>
      </c>
      <c r="E95" s="34"/>
      <c r="F95" s="29"/>
      <c r="G95" s="29"/>
      <c r="H95" s="29"/>
      <c r="I95" s="29"/>
      <c r="J95" s="29"/>
      <c r="K95" s="29"/>
      <c r="L95" s="29"/>
      <c r="M95" s="29"/>
      <c r="N95" s="29"/>
    </row>
    <row r="96" spans="3:16" ht="21" x14ac:dyDescent="0.35">
      <c r="D96" s="48" t="s">
        <v>105</v>
      </c>
      <c r="E96" s="48"/>
      <c r="F96" s="48"/>
      <c r="G96" s="27"/>
      <c r="H96" s="27"/>
      <c r="I96" s="27"/>
      <c r="J96" s="27"/>
      <c r="K96" s="27"/>
      <c r="L96" s="27"/>
      <c r="M96" s="27"/>
      <c r="N96" s="27"/>
    </row>
    <row r="97" spans="4:14" ht="21" x14ac:dyDescent="0.35">
      <c r="D97" s="48"/>
      <c r="E97" s="48"/>
      <c r="F97" s="48"/>
      <c r="G97" s="35"/>
      <c r="H97" s="35"/>
      <c r="I97" s="35"/>
      <c r="J97" s="35"/>
      <c r="K97" s="35"/>
      <c r="L97" s="35"/>
      <c r="M97" s="35"/>
      <c r="N97" s="35"/>
    </row>
  </sheetData>
  <mergeCells count="7">
    <mergeCell ref="D97:F97"/>
    <mergeCell ref="C3:P3"/>
    <mergeCell ref="C4:P4"/>
    <mergeCell ref="C5:P5"/>
    <mergeCell ref="C6:P6"/>
    <mergeCell ref="C7:P7"/>
    <mergeCell ref="D96:F96"/>
  </mergeCells>
  <pageMargins left="0.70866141732283472" right="0.70866141732283472" top="0.59" bottom="0.74803149606299213" header="0.31496062992125984" footer="0.31496062992125984"/>
  <pageSetup paperSize="9" scale="26" orientation="landscape" r:id="rId1"/>
  <colBreaks count="2" manualBreakCount="2">
    <brk id="2" max="96" man="1"/>
    <brk id="16" max="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de gasto</vt:lpstr>
      <vt:lpstr>Ejecucion</vt:lpstr>
      <vt:lpstr>Ejecucion!Área_de_impresión</vt:lpstr>
      <vt:lpstr>'Presupuesto de gasto'!Área_de_impresión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2021-12-02T21:02:56Z</dcterms:modified>
</cp:coreProperties>
</file>