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5A5D4446-49A6-411C-BD6D-EC65E7B88C5A}" xr6:coauthVersionLast="47" xr6:coauthVersionMax="47" xr10:uidLastSave="{00000000-0000-0000-0000-000000000000}"/>
  <bookViews>
    <workbookView xWindow="-120" yWindow="-120" windowWidth="20730" windowHeight="11160" firstSheet="6" activeTab="6" xr2:uid="{00000000-000D-0000-FFFF-FFFF00000000}"/>
  </bookViews>
  <sheets>
    <sheet name="Presupuesto aprobado" sheetId="9" state="hidden" r:id="rId1"/>
    <sheet name="ENERO" sheetId="7" state="hidden" r:id="rId2"/>
    <sheet name="MARZO 2022" sheetId="5" state="hidden" r:id="rId3"/>
    <sheet name="Mayo 2022" sheetId="10" state="hidden" r:id="rId4"/>
    <sheet name="JULIO 2022" sheetId="11" state="hidden" r:id="rId5"/>
    <sheet name="NOVIEMBRE" sheetId="12" state="hidden" r:id="rId6"/>
    <sheet name="Ejecucion Mesual Marzo 2023" sheetId="16" r:id="rId7"/>
    <sheet name="MARZO" sheetId="8" state="hidden" r:id="rId8"/>
    <sheet name="Hoja1" sheetId="4" state="hidden" r:id="rId9"/>
  </sheets>
  <definedNames>
    <definedName name="_xlnm.Print_Area" localSheetId="6">'Ejecucion Mesual Marzo 2023'!$A$1:$Q$100</definedName>
    <definedName name="_xlnm.Print_Area" localSheetId="1">ENERO!$B$1:$Q$96</definedName>
    <definedName name="_xlnm.Print_Area" localSheetId="4">'JULIO 2022'!$A$1:$Q$100</definedName>
    <definedName name="_xlnm.Print_Area" localSheetId="7">MARZO!$A$1:$Q$102</definedName>
    <definedName name="_xlnm.Print_Area" localSheetId="2">'MARZO 2022'!$A$1:$Q$98</definedName>
    <definedName name="_xlnm.Print_Area" localSheetId="3">'Mayo 2022'!$A$1:$Q$98</definedName>
    <definedName name="_xlnm.Print_Area" localSheetId="5">NOVIEMBRE!$A$1:$Q$100</definedName>
    <definedName name="_xlnm.Print_Area" localSheetId="0">'Presupuesto aprobado'!$A$1:$D$94</definedName>
    <definedName name="_xlnm.Print_Titles" localSheetId="6">'Ejecucion Mesual Marzo 2023'!$1:$8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6" l="1"/>
  <c r="G83" i="16"/>
  <c r="H83" i="16"/>
  <c r="I83" i="16"/>
  <c r="J83" i="16"/>
  <c r="K83" i="16"/>
  <c r="L83" i="16"/>
  <c r="M83" i="16"/>
  <c r="N83" i="16"/>
  <c r="O83" i="16"/>
  <c r="P83" i="16"/>
  <c r="F70" i="16"/>
  <c r="G70" i="16"/>
  <c r="G9" i="16" s="1"/>
  <c r="H70" i="16"/>
  <c r="I70" i="16"/>
  <c r="J70" i="16"/>
  <c r="K70" i="16"/>
  <c r="K9" i="16" s="1"/>
  <c r="L70" i="16"/>
  <c r="M70" i="16"/>
  <c r="N70" i="16"/>
  <c r="O70" i="16"/>
  <c r="O9" i="16" s="1"/>
  <c r="P70" i="16"/>
  <c r="F62" i="16"/>
  <c r="G62" i="16"/>
  <c r="H62" i="16"/>
  <c r="I62" i="16"/>
  <c r="J62" i="16"/>
  <c r="K62" i="16"/>
  <c r="L62" i="16"/>
  <c r="M62" i="16"/>
  <c r="N62" i="16"/>
  <c r="O62" i="16"/>
  <c r="P62" i="16"/>
  <c r="F52" i="16"/>
  <c r="G52" i="16"/>
  <c r="H52" i="16"/>
  <c r="H9" i="16" s="1"/>
  <c r="I52" i="16"/>
  <c r="J52" i="16"/>
  <c r="J9" i="16" s="1"/>
  <c r="K52" i="16"/>
  <c r="L52" i="16"/>
  <c r="L9" i="16" s="1"/>
  <c r="M52" i="16"/>
  <c r="N52" i="16"/>
  <c r="N9" i="16" s="1"/>
  <c r="O52" i="16"/>
  <c r="P52" i="16"/>
  <c r="F44" i="16"/>
  <c r="G44" i="16"/>
  <c r="H44" i="16"/>
  <c r="I44" i="16"/>
  <c r="J44" i="16"/>
  <c r="K44" i="16"/>
  <c r="L44" i="16"/>
  <c r="M44" i="16"/>
  <c r="N44" i="16"/>
  <c r="O44" i="16"/>
  <c r="P44" i="16"/>
  <c r="G26" i="16"/>
  <c r="H26" i="16"/>
  <c r="I26" i="16"/>
  <c r="J26" i="16"/>
  <c r="K26" i="16"/>
  <c r="L26" i="16"/>
  <c r="M26" i="16"/>
  <c r="N26" i="16"/>
  <c r="O26" i="16"/>
  <c r="P26" i="16"/>
  <c r="G16" i="16"/>
  <c r="H16" i="16"/>
  <c r="I16" i="16"/>
  <c r="J16" i="16"/>
  <c r="K16" i="16"/>
  <c r="L16" i="16"/>
  <c r="M16" i="16"/>
  <c r="N16" i="16"/>
  <c r="O16" i="16"/>
  <c r="P16" i="16"/>
  <c r="I9" i="16"/>
  <c r="M9" i="16"/>
  <c r="G10" i="16"/>
  <c r="H10" i="16"/>
  <c r="I10" i="16"/>
  <c r="J10" i="16"/>
  <c r="K10" i="16"/>
  <c r="L10" i="16"/>
  <c r="M10" i="16"/>
  <c r="N10" i="16"/>
  <c r="O10" i="16"/>
  <c r="P10" i="16"/>
  <c r="P9" i="16" l="1"/>
  <c r="Q82" i="16"/>
  <c r="Q81" i="16"/>
  <c r="Q80" i="16"/>
  <c r="Q79" i="16"/>
  <c r="Q78" i="16"/>
  <c r="Q77" i="16"/>
  <c r="Q76" i="16"/>
  <c r="Q75" i="16"/>
  <c r="Q73" i="16"/>
  <c r="Q72" i="16"/>
  <c r="Q71" i="16"/>
  <c r="E70" i="16"/>
  <c r="Q70" i="16" s="1"/>
  <c r="D70" i="16"/>
  <c r="C70" i="16"/>
  <c r="Q69" i="16"/>
  <c r="Q68" i="16"/>
  <c r="Q67" i="16"/>
  <c r="Q66" i="16"/>
  <c r="Q65" i="16"/>
  <c r="Q64" i="16"/>
  <c r="Q63" i="16"/>
  <c r="Q62" i="16"/>
  <c r="E62" i="16"/>
  <c r="C62" i="16"/>
  <c r="Q61" i="16"/>
  <c r="Q60" i="16"/>
  <c r="Q59" i="16"/>
  <c r="Q58" i="16"/>
  <c r="Q57" i="16"/>
  <c r="Q56" i="16"/>
  <c r="Q55" i="16"/>
  <c r="Q54" i="16"/>
  <c r="Q53" i="16"/>
  <c r="Q52" i="16" s="1"/>
  <c r="E52" i="16"/>
  <c r="D52" i="16"/>
  <c r="C52" i="16"/>
  <c r="Q51" i="16"/>
  <c r="Q50" i="16"/>
  <c r="Q49" i="16"/>
  <c r="Q48" i="16"/>
  <c r="Q47" i="16"/>
  <c r="Q46" i="16"/>
  <c r="Q45" i="16"/>
  <c r="E44" i="16"/>
  <c r="Q44" i="16" s="1"/>
  <c r="D44" i="16"/>
  <c r="C44" i="16"/>
  <c r="Q43" i="16"/>
  <c r="Q42" i="16"/>
  <c r="Q41" i="16"/>
  <c r="Q40" i="16"/>
  <c r="Q39" i="16"/>
  <c r="Q38" i="16"/>
  <c r="Q37" i="16"/>
  <c r="E36" i="16"/>
  <c r="Q36" i="16" s="1"/>
  <c r="C36" i="16"/>
  <c r="Q35" i="16"/>
  <c r="Q34" i="16"/>
  <c r="Q33" i="16"/>
  <c r="Q32" i="16"/>
  <c r="Q31" i="16"/>
  <c r="Q30" i="16"/>
  <c r="Q29" i="16"/>
  <c r="Q28" i="16"/>
  <c r="Q27" i="16"/>
  <c r="F26" i="16"/>
  <c r="E26" i="16"/>
  <c r="D26" i="16"/>
  <c r="C26" i="16"/>
  <c r="Q25" i="16"/>
  <c r="Q24" i="16"/>
  <c r="Q23" i="16"/>
  <c r="Q22" i="16"/>
  <c r="Q21" i="16"/>
  <c r="Q20" i="16"/>
  <c r="Q19" i="16"/>
  <c r="Q18" i="16"/>
  <c r="Q17" i="16"/>
  <c r="F16" i="16"/>
  <c r="E16" i="16"/>
  <c r="D16" i="16"/>
  <c r="C16" i="16"/>
  <c r="Q15" i="16"/>
  <c r="Q14" i="16"/>
  <c r="Q13" i="16"/>
  <c r="Q12" i="16"/>
  <c r="Q11" i="16"/>
  <c r="F10" i="16"/>
  <c r="F9" i="16" s="1"/>
  <c r="E10" i="16"/>
  <c r="E83" i="16" s="1"/>
  <c r="C10" i="16"/>
  <c r="C83" i="16" s="1"/>
  <c r="E9" i="16" l="1"/>
  <c r="Q9" i="16" s="1"/>
  <c r="Q16" i="16"/>
  <c r="C9" i="16"/>
  <c r="D9" i="16"/>
  <c r="Q26" i="16"/>
  <c r="Q10" i="16"/>
  <c r="D83" i="16"/>
  <c r="F83" i="16"/>
  <c r="Q83" i="16" s="1"/>
  <c r="O16" i="12" l="1"/>
  <c r="O62" i="12"/>
  <c r="N62" i="12" l="1"/>
  <c r="Q82" i="12" l="1"/>
  <c r="Q81" i="12"/>
  <c r="Q80" i="12"/>
  <c r="Q79" i="12"/>
  <c r="Q78" i="12"/>
  <c r="Q77" i="12"/>
  <c r="Q76" i="12"/>
  <c r="Q75" i="12"/>
  <c r="Q73" i="12"/>
  <c r="Q72" i="12"/>
  <c r="Q71" i="12"/>
  <c r="N70" i="12"/>
  <c r="M70" i="12"/>
  <c r="L70" i="12"/>
  <c r="K70" i="12"/>
  <c r="J70" i="12"/>
  <c r="I70" i="12"/>
  <c r="H70" i="12"/>
  <c r="G70" i="12"/>
  <c r="F70" i="12"/>
  <c r="E70" i="12"/>
  <c r="C70" i="12"/>
  <c r="Q69" i="12"/>
  <c r="Q68" i="12"/>
  <c r="Q67" i="12"/>
  <c r="Q66" i="12"/>
  <c r="Q65" i="12"/>
  <c r="Q64" i="12"/>
  <c r="Q63" i="12"/>
  <c r="G62" i="12"/>
  <c r="F62" i="12"/>
  <c r="E62" i="12"/>
  <c r="D62" i="12"/>
  <c r="C62" i="12"/>
  <c r="Q61" i="12"/>
  <c r="Q60" i="12"/>
  <c r="Q59" i="12"/>
  <c r="Q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C52" i="12"/>
  <c r="Q51" i="12"/>
  <c r="Q50" i="12"/>
  <c r="Q49" i="12"/>
  <c r="Q48" i="12"/>
  <c r="Q47" i="12"/>
  <c r="Q46" i="12"/>
  <c r="Q45" i="12"/>
  <c r="G44" i="12"/>
  <c r="F44" i="12"/>
  <c r="E44" i="12"/>
  <c r="C44" i="12"/>
  <c r="Q43" i="12"/>
  <c r="Q42" i="12"/>
  <c r="Q41" i="12"/>
  <c r="Q40" i="12"/>
  <c r="Q39" i="12"/>
  <c r="Q38" i="12"/>
  <c r="Q37" i="12"/>
  <c r="M36" i="12"/>
  <c r="L36" i="12"/>
  <c r="J36" i="12"/>
  <c r="I36" i="12"/>
  <c r="G36" i="12"/>
  <c r="E36" i="12"/>
  <c r="D36" i="12"/>
  <c r="C36" i="12"/>
  <c r="Q35" i="12"/>
  <c r="Q34" i="12"/>
  <c r="Q33" i="12"/>
  <c r="Q32" i="12"/>
  <c r="Q31" i="12"/>
  <c r="Q30" i="12"/>
  <c r="Q29" i="12"/>
  <c r="Q28" i="12"/>
  <c r="Q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Q25" i="12"/>
  <c r="Q24" i="12"/>
  <c r="Q23" i="12"/>
  <c r="Q22" i="12"/>
  <c r="Q21" i="12"/>
  <c r="Q20" i="12"/>
  <c r="Q19" i="12"/>
  <c r="Q18" i="12"/>
  <c r="Q17" i="12"/>
  <c r="P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Q15" i="12"/>
  <c r="Q14" i="12"/>
  <c r="Q13" i="12"/>
  <c r="Q12" i="12"/>
  <c r="Q11" i="12"/>
  <c r="P10" i="12"/>
  <c r="P83" i="12" s="1"/>
  <c r="O10" i="12"/>
  <c r="N10" i="12"/>
  <c r="M10" i="12"/>
  <c r="L10" i="12"/>
  <c r="K10" i="12"/>
  <c r="J10" i="12"/>
  <c r="J83" i="12" s="1"/>
  <c r="I10" i="12"/>
  <c r="H10" i="12"/>
  <c r="H83" i="12" s="1"/>
  <c r="G10" i="12"/>
  <c r="F10" i="12"/>
  <c r="F83" i="12" s="1"/>
  <c r="E10" i="12"/>
  <c r="D10" i="12"/>
  <c r="C10" i="12"/>
  <c r="P9" i="12"/>
  <c r="Q62" i="12" l="1"/>
  <c r="Q44" i="12"/>
  <c r="H9" i="12"/>
  <c r="F9" i="12"/>
  <c r="J9" i="12"/>
  <c r="C9" i="12"/>
  <c r="E9" i="12"/>
  <c r="G9" i="12"/>
  <c r="I9" i="12"/>
  <c r="K9" i="12"/>
  <c r="K5" i="12" s="1"/>
  <c r="Q36" i="12"/>
  <c r="Q26" i="12" s="1"/>
  <c r="Q70" i="12"/>
  <c r="O9" i="12"/>
  <c r="N9" i="12"/>
  <c r="N83" i="12"/>
  <c r="D83" i="12"/>
  <c r="Q52" i="12"/>
  <c r="M9" i="12"/>
  <c r="D9" i="12"/>
  <c r="L9" i="12"/>
  <c r="Q16" i="12"/>
  <c r="L83" i="12"/>
  <c r="Q10" i="12"/>
  <c r="C83" i="12"/>
  <c r="E83" i="12"/>
  <c r="G83" i="12"/>
  <c r="I83" i="12"/>
  <c r="K83" i="12"/>
  <c r="M83" i="12"/>
  <c r="O83" i="12"/>
  <c r="J10" i="11"/>
  <c r="J16" i="11"/>
  <c r="J52" i="11"/>
  <c r="Q82" i="11"/>
  <c r="Q81" i="11"/>
  <c r="Q80" i="11"/>
  <c r="Q79" i="11"/>
  <c r="Q78" i="11"/>
  <c r="Q77" i="11"/>
  <c r="Q76" i="11"/>
  <c r="Q75" i="11"/>
  <c r="Q73" i="11"/>
  <c r="Q72" i="11"/>
  <c r="Q71" i="11"/>
  <c r="N70" i="11"/>
  <c r="M70" i="11"/>
  <c r="L70" i="11"/>
  <c r="K70" i="11"/>
  <c r="J70" i="11"/>
  <c r="I70" i="11"/>
  <c r="H70" i="11"/>
  <c r="G70" i="11"/>
  <c r="F70" i="11"/>
  <c r="E70" i="11"/>
  <c r="C70" i="11"/>
  <c r="Q69" i="11"/>
  <c r="Q68" i="11"/>
  <c r="Q67" i="11"/>
  <c r="Q66" i="11"/>
  <c r="Q65" i="11"/>
  <c r="Q64" i="11"/>
  <c r="Q63" i="11"/>
  <c r="G62" i="11"/>
  <c r="F62" i="11"/>
  <c r="E62" i="11"/>
  <c r="D62" i="11"/>
  <c r="C62" i="11"/>
  <c r="Q61" i="11"/>
  <c r="Q60" i="11"/>
  <c r="Q59" i="11"/>
  <c r="Q58" i="11"/>
  <c r="Q57" i="11"/>
  <c r="Q56" i="11"/>
  <c r="Q55" i="11"/>
  <c r="Q54" i="11"/>
  <c r="Q53" i="11"/>
  <c r="P52" i="11"/>
  <c r="O52" i="11"/>
  <c r="N52" i="11"/>
  <c r="M52" i="11"/>
  <c r="L52" i="11"/>
  <c r="K52" i="11"/>
  <c r="I52" i="11"/>
  <c r="H52" i="11"/>
  <c r="G52" i="11"/>
  <c r="F52" i="11"/>
  <c r="E52" i="11"/>
  <c r="D52" i="11"/>
  <c r="C52" i="11"/>
  <c r="Q51" i="11"/>
  <c r="Q50" i="11"/>
  <c r="Q49" i="11"/>
  <c r="Q48" i="11"/>
  <c r="Q47" i="11"/>
  <c r="Q46" i="11"/>
  <c r="Q45" i="11"/>
  <c r="G44" i="11"/>
  <c r="F44" i="11"/>
  <c r="E44" i="11"/>
  <c r="C44" i="11"/>
  <c r="Q43" i="11"/>
  <c r="Q42" i="11"/>
  <c r="Q41" i="11"/>
  <c r="Q40" i="11"/>
  <c r="Q39" i="11"/>
  <c r="Q38" i="11"/>
  <c r="Q37" i="11"/>
  <c r="M36" i="11"/>
  <c r="L36" i="11"/>
  <c r="J36" i="11"/>
  <c r="I36" i="11"/>
  <c r="G36" i="11"/>
  <c r="E36" i="11"/>
  <c r="D36" i="11"/>
  <c r="C36" i="11"/>
  <c r="Q35" i="11"/>
  <c r="Q34" i="11"/>
  <c r="Q33" i="11"/>
  <c r="Q32" i="11"/>
  <c r="Q31" i="11"/>
  <c r="Q30" i="11"/>
  <c r="Q29" i="11"/>
  <c r="Q28" i="11"/>
  <c r="Q27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Q25" i="11"/>
  <c r="Q24" i="11"/>
  <c r="Q23" i="11"/>
  <c r="Q22" i="11"/>
  <c r="Q21" i="11"/>
  <c r="Q20" i="11"/>
  <c r="Q19" i="11"/>
  <c r="Q18" i="11"/>
  <c r="Q17" i="11"/>
  <c r="P16" i="11"/>
  <c r="O16" i="11"/>
  <c r="N16" i="11"/>
  <c r="M16" i="11"/>
  <c r="L16" i="11"/>
  <c r="K16" i="11"/>
  <c r="I16" i="11"/>
  <c r="H16" i="11"/>
  <c r="G16" i="11"/>
  <c r="F16" i="11"/>
  <c r="E16" i="11"/>
  <c r="D16" i="11"/>
  <c r="C16" i="11"/>
  <c r="Q15" i="11"/>
  <c r="Q14" i="11"/>
  <c r="Q13" i="11"/>
  <c r="Q12" i="11"/>
  <c r="Q11" i="11"/>
  <c r="P10" i="11"/>
  <c r="P9" i="11" s="1"/>
  <c r="O10" i="11"/>
  <c r="N10" i="11"/>
  <c r="N9" i="11" s="1"/>
  <c r="M10" i="11"/>
  <c r="L10" i="11"/>
  <c r="L9" i="11" s="1"/>
  <c r="K10" i="11"/>
  <c r="I10" i="11"/>
  <c r="I83" i="11" s="1"/>
  <c r="H10" i="11"/>
  <c r="G10" i="11"/>
  <c r="G83" i="11" s="1"/>
  <c r="F10" i="11"/>
  <c r="E10" i="11"/>
  <c r="E83" i="11" s="1"/>
  <c r="D10" i="11"/>
  <c r="C10" i="11"/>
  <c r="C83" i="11" s="1"/>
  <c r="M9" i="11"/>
  <c r="G9" i="11"/>
  <c r="Q62" i="11" l="1"/>
  <c r="O9" i="11"/>
  <c r="Q70" i="11"/>
  <c r="C9" i="11"/>
  <c r="E9" i="11"/>
  <c r="I9" i="11"/>
  <c r="F9" i="11"/>
  <c r="H9" i="11"/>
  <c r="M83" i="11"/>
  <c r="O83" i="11"/>
  <c r="Q10" i="11"/>
  <c r="Q36" i="11"/>
  <c r="Q26" i="11" s="1"/>
  <c r="Q44" i="11"/>
  <c r="Q9" i="12"/>
  <c r="Q83" i="12"/>
  <c r="K83" i="11"/>
  <c r="K9" i="11"/>
  <c r="K5" i="11" s="1"/>
  <c r="D9" i="11"/>
  <c r="Q52" i="11"/>
  <c r="Q16" i="11"/>
  <c r="J9" i="11"/>
  <c r="Q9" i="11" s="1"/>
  <c r="D83" i="11"/>
  <c r="F83" i="11"/>
  <c r="H83" i="11"/>
  <c r="J83" i="11"/>
  <c r="L83" i="11"/>
  <c r="N83" i="11"/>
  <c r="P83" i="11"/>
  <c r="Q11" i="10"/>
  <c r="D62" i="10"/>
  <c r="Q83" i="11" l="1"/>
  <c r="Q82" i="10"/>
  <c r="Q81" i="10"/>
  <c r="Q80" i="10"/>
  <c r="Q79" i="10"/>
  <c r="Q78" i="10"/>
  <c r="Q77" i="10"/>
  <c r="Q76" i="10"/>
  <c r="Q75" i="10"/>
  <c r="Q73" i="10"/>
  <c r="Q72" i="10"/>
  <c r="Q71" i="10"/>
  <c r="N70" i="10"/>
  <c r="M70" i="10"/>
  <c r="L70" i="10"/>
  <c r="K70" i="10"/>
  <c r="J70" i="10"/>
  <c r="I70" i="10"/>
  <c r="H70" i="10"/>
  <c r="G70" i="10"/>
  <c r="F70" i="10"/>
  <c r="E70" i="10"/>
  <c r="C70" i="10"/>
  <c r="Q69" i="10"/>
  <c r="Q68" i="10"/>
  <c r="Q67" i="10"/>
  <c r="Q66" i="10"/>
  <c r="Q65" i="10"/>
  <c r="Q64" i="10"/>
  <c r="Q63" i="10"/>
  <c r="G62" i="10"/>
  <c r="F62" i="10"/>
  <c r="E62" i="10"/>
  <c r="C62" i="10"/>
  <c r="Q61" i="10"/>
  <c r="Q60" i="10"/>
  <c r="Q59" i="10"/>
  <c r="Q58" i="10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Q51" i="10"/>
  <c r="Q50" i="10"/>
  <c r="Q49" i="10"/>
  <c r="Q48" i="10"/>
  <c r="Q47" i="10"/>
  <c r="Q46" i="10"/>
  <c r="Q45" i="10"/>
  <c r="G44" i="10"/>
  <c r="F44" i="10"/>
  <c r="E44" i="10"/>
  <c r="C44" i="10"/>
  <c r="Q43" i="10"/>
  <c r="Q42" i="10"/>
  <c r="Q41" i="10"/>
  <c r="Q40" i="10"/>
  <c r="Q39" i="10"/>
  <c r="Q38" i="10"/>
  <c r="Q37" i="10"/>
  <c r="M36" i="10"/>
  <c r="L36" i="10"/>
  <c r="J36" i="10"/>
  <c r="I36" i="10"/>
  <c r="G36" i="10"/>
  <c r="E36" i="10"/>
  <c r="D36" i="10"/>
  <c r="C36" i="10"/>
  <c r="Q35" i="10"/>
  <c r="Q34" i="10"/>
  <c r="Q33" i="10"/>
  <c r="Q32" i="10"/>
  <c r="Q31" i="10"/>
  <c r="Q30" i="10"/>
  <c r="Q29" i="10"/>
  <c r="Q28" i="10"/>
  <c r="Q27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Q25" i="10"/>
  <c r="Q24" i="10"/>
  <c r="Q23" i="10"/>
  <c r="Q22" i="10"/>
  <c r="Q21" i="10"/>
  <c r="Q20" i="10"/>
  <c r="Q19" i="10"/>
  <c r="Q18" i="10"/>
  <c r="Q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Q15" i="10"/>
  <c r="Q14" i="10"/>
  <c r="Q13" i="10"/>
  <c r="Q12" i="10"/>
  <c r="P10" i="10"/>
  <c r="P83" i="10" s="1"/>
  <c r="O10" i="10"/>
  <c r="N10" i="10"/>
  <c r="N83" i="10" s="1"/>
  <c r="M10" i="10"/>
  <c r="L10" i="10"/>
  <c r="L83" i="10" s="1"/>
  <c r="K10" i="10"/>
  <c r="J10" i="10"/>
  <c r="I10" i="10"/>
  <c r="H10" i="10"/>
  <c r="G10" i="10"/>
  <c r="F10" i="10"/>
  <c r="F83" i="10" s="1"/>
  <c r="E10" i="10"/>
  <c r="D10" i="10"/>
  <c r="C10" i="10"/>
  <c r="P9" i="10"/>
  <c r="L9" i="10"/>
  <c r="E9" i="10"/>
  <c r="C71" i="9"/>
  <c r="C63" i="9"/>
  <c r="C53" i="9"/>
  <c r="C45" i="9"/>
  <c r="C37" i="9"/>
  <c r="C27" i="9"/>
  <c r="C17" i="9"/>
  <c r="C11" i="9"/>
  <c r="C84" i="9" s="1"/>
  <c r="Q70" i="10" l="1"/>
  <c r="M9" i="10"/>
  <c r="C10" i="9"/>
  <c r="F9" i="10"/>
  <c r="N9" i="10"/>
  <c r="C83" i="10"/>
  <c r="E83" i="10"/>
  <c r="G83" i="10"/>
  <c r="K83" i="10"/>
  <c r="M83" i="10"/>
  <c r="O83" i="10"/>
  <c r="C9" i="10"/>
  <c r="K9" i="10"/>
  <c r="Q36" i="10"/>
  <c r="Q44" i="10"/>
  <c r="Q62" i="10"/>
  <c r="J9" i="10"/>
  <c r="Q52" i="10"/>
  <c r="I9" i="10"/>
  <c r="I83" i="10"/>
  <c r="D83" i="10"/>
  <c r="D9" i="10"/>
  <c r="H9" i="10"/>
  <c r="H83" i="10"/>
  <c r="Q16" i="10"/>
  <c r="Q10" i="10"/>
  <c r="Q26" i="10"/>
  <c r="J83" i="10"/>
  <c r="G9" i="10"/>
  <c r="O9" i="10"/>
  <c r="Q82" i="8"/>
  <c r="Q81" i="8"/>
  <c r="Q80" i="8"/>
  <c r="Q79" i="8"/>
  <c r="Q78" i="8"/>
  <c r="Q77" i="8"/>
  <c r="Q76" i="8"/>
  <c r="Q75" i="8"/>
  <c r="Q73" i="8"/>
  <c r="Q72" i="8"/>
  <c r="Q71" i="8"/>
  <c r="N70" i="8"/>
  <c r="M70" i="8"/>
  <c r="L70" i="8"/>
  <c r="K70" i="8"/>
  <c r="J70" i="8"/>
  <c r="I70" i="8"/>
  <c r="H70" i="8"/>
  <c r="G70" i="8"/>
  <c r="F70" i="8"/>
  <c r="E70" i="8"/>
  <c r="C70" i="8"/>
  <c r="Q69" i="8"/>
  <c r="Q68" i="8"/>
  <c r="Q67" i="8"/>
  <c r="Q66" i="8"/>
  <c r="Q65" i="8"/>
  <c r="Q64" i="8"/>
  <c r="Q63" i="8"/>
  <c r="G62" i="8"/>
  <c r="F62" i="8"/>
  <c r="E62" i="8"/>
  <c r="D62" i="8"/>
  <c r="C62" i="8"/>
  <c r="Q61" i="8"/>
  <c r="Q60" i="8"/>
  <c r="Q59" i="8"/>
  <c r="Q58" i="8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Q51" i="8"/>
  <c r="Q50" i="8"/>
  <c r="Q49" i="8"/>
  <c r="Q48" i="8"/>
  <c r="Q47" i="8"/>
  <c r="Q46" i="8"/>
  <c r="Q45" i="8"/>
  <c r="G44" i="8"/>
  <c r="F44" i="8"/>
  <c r="E44" i="8"/>
  <c r="Q44" i="8" s="1"/>
  <c r="C44" i="8"/>
  <c r="Q43" i="8"/>
  <c r="Q42" i="8"/>
  <c r="Q41" i="8"/>
  <c r="Q40" i="8"/>
  <c r="Q39" i="8"/>
  <c r="Q38" i="8"/>
  <c r="Q37" i="8"/>
  <c r="M36" i="8"/>
  <c r="L36" i="8"/>
  <c r="J36" i="8"/>
  <c r="I36" i="8"/>
  <c r="H36" i="8"/>
  <c r="G36" i="8"/>
  <c r="E36" i="8"/>
  <c r="D36" i="8"/>
  <c r="C36" i="8"/>
  <c r="Q35" i="8"/>
  <c r="Q34" i="8"/>
  <c r="Q33" i="8"/>
  <c r="Q32" i="8"/>
  <c r="Q31" i="8"/>
  <c r="Q30" i="8"/>
  <c r="Q29" i="8"/>
  <c r="Q28" i="8"/>
  <c r="Q27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Q25" i="8"/>
  <c r="Q24" i="8"/>
  <c r="Q23" i="8"/>
  <c r="Q22" i="8"/>
  <c r="Q21" i="8"/>
  <c r="Q20" i="8"/>
  <c r="Q19" i="8"/>
  <c r="Q18" i="8"/>
  <c r="Q16" i="8" s="1"/>
  <c r="Q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Q15" i="8"/>
  <c r="Q14" i="8"/>
  <c r="Q13" i="8"/>
  <c r="Q12" i="8"/>
  <c r="Q11" i="8"/>
  <c r="P10" i="8"/>
  <c r="P83" i="8" s="1"/>
  <c r="O10" i="8"/>
  <c r="N10" i="8"/>
  <c r="N83" i="8" s="1"/>
  <c r="M10" i="8"/>
  <c r="L10" i="8"/>
  <c r="K10" i="8"/>
  <c r="J10" i="8"/>
  <c r="J9" i="8" s="1"/>
  <c r="I10" i="8"/>
  <c r="H10" i="8"/>
  <c r="H83" i="8" s="1"/>
  <c r="G10" i="8"/>
  <c r="F10" i="8"/>
  <c r="F83" i="8" s="1"/>
  <c r="E10" i="8"/>
  <c r="D10" i="8"/>
  <c r="C10" i="8"/>
  <c r="N9" i="8"/>
  <c r="Q82" i="5"/>
  <c r="Q81" i="5"/>
  <c r="Q80" i="5"/>
  <c r="Q79" i="5"/>
  <c r="Q78" i="5"/>
  <c r="Q77" i="5"/>
  <c r="Q76" i="5"/>
  <c r="Q75" i="5"/>
  <c r="Q73" i="5"/>
  <c r="Q72" i="5"/>
  <c r="Q71" i="5"/>
  <c r="N70" i="5"/>
  <c r="M70" i="5"/>
  <c r="L70" i="5"/>
  <c r="K70" i="5"/>
  <c r="J70" i="5"/>
  <c r="I70" i="5"/>
  <c r="H70" i="5"/>
  <c r="G70" i="5"/>
  <c r="F70" i="5"/>
  <c r="E70" i="5"/>
  <c r="C70" i="5"/>
  <c r="Q69" i="5"/>
  <c r="Q68" i="5"/>
  <c r="Q67" i="5"/>
  <c r="Q66" i="5"/>
  <c r="Q65" i="5"/>
  <c r="Q64" i="5"/>
  <c r="Q63" i="5"/>
  <c r="G62" i="5"/>
  <c r="F62" i="5"/>
  <c r="E62" i="5"/>
  <c r="D62" i="5"/>
  <c r="C62" i="5"/>
  <c r="Q61" i="5"/>
  <c r="Q60" i="5"/>
  <c r="Q59" i="5"/>
  <c r="Q58" i="5"/>
  <c r="Q57" i="5"/>
  <c r="Q56" i="5"/>
  <c r="Q55" i="5"/>
  <c r="Q54" i="5"/>
  <c r="Q53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Q51" i="5"/>
  <c r="Q50" i="5"/>
  <c r="Q49" i="5"/>
  <c r="Q48" i="5"/>
  <c r="Q47" i="5"/>
  <c r="Q46" i="5"/>
  <c r="Q45" i="5"/>
  <c r="G44" i="5"/>
  <c r="F44" i="5"/>
  <c r="E44" i="5"/>
  <c r="C44" i="5"/>
  <c r="Q43" i="5"/>
  <c r="Q42" i="5"/>
  <c r="Q41" i="5"/>
  <c r="Q40" i="5"/>
  <c r="Q39" i="5"/>
  <c r="Q38" i="5"/>
  <c r="Q37" i="5"/>
  <c r="M36" i="5"/>
  <c r="L36" i="5"/>
  <c r="J36" i="5"/>
  <c r="I36" i="5"/>
  <c r="H36" i="5"/>
  <c r="G36" i="5"/>
  <c r="E36" i="5"/>
  <c r="D36" i="5"/>
  <c r="C36" i="5"/>
  <c r="Q35" i="5"/>
  <c r="Q34" i="5"/>
  <c r="Q33" i="5"/>
  <c r="Q32" i="5"/>
  <c r="Q31" i="5"/>
  <c r="Q30" i="5"/>
  <c r="Q29" i="5"/>
  <c r="Q28" i="5"/>
  <c r="Q27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Q25" i="5"/>
  <c r="Q24" i="5"/>
  <c r="Q23" i="5"/>
  <c r="Q22" i="5"/>
  <c r="Q21" i="5"/>
  <c r="Q20" i="5"/>
  <c r="Q19" i="5"/>
  <c r="Q18" i="5"/>
  <c r="Q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Q15" i="5"/>
  <c r="Q14" i="5"/>
  <c r="Q13" i="5"/>
  <c r="Q12" i="5"/>
  <c r="Q11" i="5"/>
  <c r="P10" i="5"/>
  <c r="O10" i="5"/>
  <c r="N10" i="5"/>
  <c r="M10" i="5"/>
  <c r="L10" i="5"/>
  <c r="K10" i="5"/>
  <c r="J10" i="5"/>
  <c r="J83" i="5" s="1"/>
  <c r="I10" i="5"/>
  <c r="H10" i="5"/>
  <c r="G10" i="5"/>
  <c r="F10" i="5"/>
  <c r="E10" i="5"/>
  <c r="D10" i="5"/>
  <c r="D83" i="5" s="1"/>
  <c r="C10" i="5"/>
  <c r="O9" i="5"/>
  <c r="M9" i="5" l="1"/>
  <c r="F9" i="8"/>
  <c r="L9" i="8"/>
  <c r="Q9" i="10"/>
  <c r="C9" i="5"/>
  <c r="E9" i="5"/>
  <c r="I9" i="5"/>
  <c r="K9" i="5"/>
  <c r="Q52" i="5"/>
  <c r="C83" i="8"/>
  <c r="E83" i="8"/>
  <c r="M83" i="8"/>
  <c r="Q10" i="8"/>
  <c r="D9" i="8"/>
  <c r="Q62" i="8"/>
  <c r="Q83" i="10"/>
  <c r="L83" i="5"/>
  <c r="F83" i="5"/>
  <c r="N83" i="5"/>
  <c r="Q44" i="5"/>
  <c r="I83" i="8"/>
  <c r="K83" i="5"/>
  <c r="P9" i="8"/>
  <c r="J83" i="8"/>
  <c r="P83" i="5"/>
  <c r="K83" i="8"/>
  <c r="H83" i="5"/>
  <c r="I83" i="5"/>
  <c r="E83" i="5"/>
  <c r="M83" i="5"/>
  <c r="Q62" i="5"/>
  <c r="D83" i="8"/>
  <c r="L83" i="8"/>
  <c r="Q70" i="8"/>
  <c r="H9" i="8"/>
  <c r="C83" i="5"/>
  <c r="Q70" i="5"/>
  <c r="G83" i="8"/>
  <c r="O83" i="8"/>
  <c r="Q52" i="8"/>
  <c r="Q36" i="8"/>
  <c r="Q26" i="8" s="1"/>
  <c r="O83" i="5"/>
  <c r="Q16" i="5"/>
  <c r="G9" i="5"/>
  <c r="Q10" i="5"/>
  <c r="G83" i="5"/>
  <c r="C9" i="8"/>
  <c r="E9" i="8"/>
  <c r="G9" i="8"/>
  <c r="I9" i="8"/>
  <c r="K9" i="8"/>
  <c r="M9" i="8"/>
  <c r="O9" i="8"/>
  <c r="Q36" i="5"/>
  <c r="Q26" i="5" s="1"/>
  <c r="D9" i="5"/>
  <c r="F9" i="5"/>
  <c r="H9" i="5"/>
  <c r="J9" i="5"/>
  <c r="L9" i="5"/>
  <c r="N9" i="5"/>
  <c r="P9" i="5"/>
  <c r="Q83" i="8" l="1"/>
  <c r="Q83" i="5"/>
  <c r="Q9" i="5"/>
  <c r="Q9" i="8"/>
  <c r="D10" i="7" l="1"/>
  <c r="E10" i="7"/>
  <c r="F10" i="7"/>
  <c r="G10" i="7"/>
  <c r="H10" i="7"/>
  <c r="I10" i="7"/>
  <c r="J10" i="7"/>
  <c r="K10" i="7"/>
  <c r="L10" i="7"/>
  <c r="M10" i="7"/>
  <c r="N10" i="7"/>
  <c r="O10" i="7"/>
  <c r="P10" i="7"/>
  <c r="Q11" i="7"/>
  <c r="Q12" i="7"/>
  <c r="Q13" i="7"/>
  <c r="Q14" i="7"/>
  <c r="Q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7" i="7"/>
  <c r="Q18" i="7"/>
  <c r="Q19" i="7"/>
  <c r="Q20" i="7"/>
  <c r="Q21" i="7"/>
  <c r="Q22" i="7"/>
  <c r="Q23" i="7"/>
  <c r="Q24" i="7"/>
  <c r="Q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7" i="7"/>
  <c r="Q28" i="7"/>
  <c r="Q29" i="7"/>
  <c r="Q30" i="7"/>
  <c r="Q31" i="7"/>
  <c r="Q32" i="7"/>
  <c r="Q33" i="7"/>
  <c r="Q34" i="7"/>
  <c r="Q35" i="7"/>
  <c r="D36" i="7"/>
  <c r="E36" i="7"/>
  <c r="G36" i="7"/>
  <c r="H36" i="7"/>
  <c r="I36" i="7"/>
  <c r="J36" i="7"/>
  <c r="L36" i="7"/>
  <c r="M36" i="7"/>
  <c r="Q37" i="7"/>
  <c r="Q38" i="7"/>
  <c r="Q39" i="7"/>
  <c r="Q40" i="7"/>
  <c r="Q41" i="7"/>
  <c r="Q42" i="7"/>
  <c r="Q43" i="7"/>
  <c r="E44" i="7"/>
  <c r="F44" i="7"/>
  <c r="G44" i="7"/>
  <c r="Q45" i="7"/>
  <c r="Q46" i="7"/>
  <c r="Q47" i="7"/>
  <c r="Q48" i="7"/>
  <c r="Q49" i="7"/>
  <c r="Q50" i="7"/>
  <c r="Q51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3" i="7"/>
  <c r="Q54" i="7"/>
  <c r="Q55" i="7"/>
  <c r="Q56" i="7"/>
  <c r="Q57" i="7"/>
  <c r="Q58" i="7"/>
  <c r="Q59" i="7"/>
  <c r="Q60" i="7"/>
  <c r="Q61" i="7"/>
  <c r="D62" i="7"/>
  <c r="E62" i="7"/>
  <c r="F62" i="7"/>
  <c r="G62" i="7"/>
  <c r="Q63" i="7"/>
  <c r="Q64" i="7"/>
  <c r="Q65" i="7"/>
  <c r="Q66" i="7"/>
  <c r="Q67" i="7"/>
  <c r="Q68" i="7"/>
  <c r="Q69" i="7"/>
  <c r="E70" i="7"/>
  <c r="F70" i="7"/>
  <c r="G70" i="7"/>
  <c r="H70" i="7"/>
  <c r="I70" i="7"/>
  <c r="J70" i="7"/>
  <c r="K70" i="7"/>
  <c r="L70" i="7"/>
  <c r="M70" i="7"/>
  <c r="N70" i="7"/>
  <c r="Q71" i="7"/>
  <c r="Q72" i="7"/>
  <c r="Q73" i="7"/>
  <c r="Q75" i="7"/>
  <c r="Q76" i="7"/>
  <c r="Q77" i="7"/>
  <c r="Q78" i="7"/>
  <c r="Q79" i="7"/>
  <c r="Q80" i="7"/>
  <c r="Q81" i="7"/>
  <c r="Q82" i="7"/>
  <c r="C70" i="7"/>
  <c r="C62" i="7"/>
  <c r="C52" i="7"/>
  <c r="C44" i="7"/>
  <c r="C36" i="7"/>
  <c r="C26" i="7"/>
  <c r="C16" i="7"/>
  <c r="C10" i="7"/>
  <c r="Q44" i="7" l="1"/>
  <c r="C9" i="7"/>
  <c r="Q62" i="7"/>
  <c r="Q70" i="7"/>
  <c r="D83" i="7"/>
  <c r="Q52" i="7"/>
  <c r="Q36" i="7"/>
  <c r="Q26" i="7" s="1"/>
  <c r="P83" i="7"/>
  <c r="O9" i="7"/>
  <c r="N83" i="7"/>
  <c r="M9" i="7"/>
  <c r="L83" i="7"/>
  <c r="K9" i="7"/>
  <c r="J83" i="7"/>
  <c r="I9" i="7"/>
  <c r="H83" i="7"/>
  <c r="G9" i="7"/>
  <c r="F83" i="7"/>
  <c r="E9" i="7"/>
  <c r="Q16" i="7"/>
  <c r="Q10" i="7"/>
  <c r="O83" i="7"/>
  <c r="M83" i="7"/>
  <c r="K83" i="7"/>
  <c r="I83" i="7"/>
  <c r="G83" i="7"/>
  <c r="E83" i="7"/>
  <c r="P9" i="7"/>
  <c r="N9" i="7"/>
  <c r="L9" i="7"/>
  <c r="J9" i="7"/>
  <c r="H9" i="7"/>
  <c r="F9" i="7"/>
  <c r="D9" i="7"/>
  <c r="C83" i="7"/>
  <c r="Q9" i="7" l="1"/>
  <c r="Q83" i="7"/>
</calcChain>
</file>

<file path=xl/sharedStrings.xml><?xml version="1.0" encoding="utf-8"?>
<sst xmlns="http://schemas.openxmlformats.org/spreadsheetml/2006/main" count="875" uniqueCount="131">
  <si>
    <t>MINISTERIOS DE RELACIONES EXTERIORES</t>
  </si>
  <si>
    <t>DIRECCION GENERAL DE PASAPORTES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</si>
  <si>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</si>
  <si>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</si>
  <si>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</si>
  <si>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</si>
  <si>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</si>
  <si>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</si>
  <si>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</si>
  <si>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</si>
  <si>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</si>
  <si>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</si>
  <si>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</si>
  <si>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</si>
  <si>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</si>
  <si>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</si>
  <si>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</si>
  <si>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</si>
  <si>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</si>
  <si>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</si>
  <si>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</si>
  <si>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</si>
  <si>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</si>
  <si>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</si>
  <si>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</si>
  <si>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</si>
  <si>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</si>
  <si>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</si>
  <si>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</si>
  <si>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</si>
  <si>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</si>
  <si>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</si>
  <si>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</si>
  <si>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</si>
  <si>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</si>
  <si>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</si>
  <si>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</si>
  <si>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</si>
  <si>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</si>
  <si>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</si>
  <si>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</si>
  <si>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</si>
  <si>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</si>
  <si>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</si>
  <si>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</si>
  <si>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</si>
  <si>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</si>
  <si>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</si>
  <si>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</si>
  <si>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</si>
  <si>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</si>
  <si>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</si>
  <si>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</si>
  <si>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</si>
  <si>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</si>
  <si>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</si>
  <si>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</si>
  <si>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</si>
  <si>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</si>
  <si>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</si>
  <si>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</si>
  <si>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</si>
  <si>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</si>
  <si>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</si>
  <si>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</si>
  <si>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</si>
  <si>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</si>
  <si>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</si>
  <si>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</si>
  <si>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</si>
  <si>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</si>
  <si>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</si>
  <si>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</si>
  <si>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</si>
  <si>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</si>
  <si>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</si>
  <si>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</si>
  <si>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</si>
  <si>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</si>
  <si>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</si>
  <si>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</si>
  <si>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</si>
  <si>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</si>
  <si>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</si>
  <si>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</si>
  <si>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</si>
  <si>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</si>
  <si>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</si>
  <si>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</si>
  <si>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</si>
  <si>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</si>
  <si>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</si>
  <si>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</si>
  <si>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</si>
  <si>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</si>
  <si>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</si>
  <si>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                                                                                                                                                                                           Licda. Cecilia Rodriguez G.                                                    </t>
  </si>
  <si>
    <t xml:space="preserve">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</si>
  <si>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</t>
  </si>
  <si>
    <t>Licdo. Manuel G Florian</t>
  </si>
  <si>
    <t xml:space="preserve"> </t>
  </si>
  <si>
    <t>Analista</t>
  </si>
  <si>
    <t xml:space="preserve">                                Licda. Milquelys Casado</t>
  </si>
  <si>
    <t xml:space="preserve"> Encargado Financiero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</si>
  <si>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</si>
  <si>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</si>
  <si>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</si>
  <si>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</si>
  <si>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</si>
  <si>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</si>
  <si>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 xml:space="preserve">                 Licda. Cecilia Rodriguez</t>
  </si>
  <si>
    <t xml:space="preserve">              Auxiliar                                            </t>
  </si>
  <si>
    <t xml:space="preserve">                                   Encargado Financiero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</si>
  <si>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</si>
  <si>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</si>
  <si>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</si>
  <si>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</si>
  <si>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</si>
  <si>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</si>
  <si>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  Reporte del -SIGEF</t>
  </si>
  <si>
    <r>
      <t>Presupuesto aprobado:</t>
    </r>
    <r>
      <rPr>
        <sz val="13"/>
        <color rgb="FF000000"/>
        <rFont val="Calibri"/>
        <family val="2"/>
      </rPr>
      <t xml:space="preserve"> Se refiere al presupuesto aprobado en la Ley de Presupuesto General del Estado.</t>
    </r>
  </si>
  <si>
    <r>
      <t xml:space="preserve">Presupuesto modificado:  </t>
    </r>
    <r>
      <rPr>
        <sz val="13"/>
        <color rgb="FF000000"/>
        <rFont val="Calibri"/>
        <family val="2"/>
      </rPr>
      <t xml:space="preserve">Se refiere al presupuesto aprobado en caso de que el Congreso Nacional apruebe un presupuesto complementario. </t>
    </r>
  </si>
  <si>
    <r>
      <t>Total devengado:</t>
    </r>
    <r>
      <rPr>
        <sz val="13"/>
        <color rgb="FF000000"/>
        <rFont val="Calibri"/>
        <family val="2"/>
      </rPr>
      <t> 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</si>
  <si>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Analista</t>
  </si>
  <si>
    <t>Licda. Cecilia Rodriguez G.</t>
  </si>
  <si>
    <t>Auxiliar</t>
  </si>
  <si>
    <t>Encargado Financiero</t>
  </si>
  <si>
    <t xml:space="preserve">Ejecución de Gasto y Aplicaciones Financieras </t>
  </si>
  <si>
    <t>Licda. Miquelys Casado</t>
  </si>
  <si>
    <t>Licda. Milquelys casado</t>
  </si>
  <si>
    <t>Licdo.Manuel G. Floriam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</si>
</sst>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8" xfId="0" applyFont="1" applyBorder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4" borderId="9" xfId="0" applyFont="1" applyFill="1" applyBorder="1" applyAlignment="1">
      <alignment vertical="center"/>
    </xf>
    <xf numFmtId="164" fontId="6" fillId="0" borderId="8" xfId="1" applyFont="1" applyBorder="1" applyAlignment="1">
      <alignment horizontal="left" vertical="center" wrapText="1"/>
    </xf>
    <xf numFmtId="164" fontId="6" fillId="0" borderId="0" xfId="1" applyFont="1" applyAlignment="1">
      <alignment vertical="center" wrapText="1"/>
    </xf>
    <xf numFmtId="164" fontId="6" fillId="0" borderId="0" xfId="0" applyNumberFormat="1" applyFont="1"/>
    <xf numFmtId="164" fontId="7" fillId="0" borderId="0" xfId="1" applyFont="1" applyAlignment="1">
      <alignment vertical="center" wrapText="1"/>
    </xf>
    <xf numFmtId="164" fontId="7" fillId="0" borderId="0" xfId="1" applyFont="1"/>
    <xf numFmtId="164" fontId="7" fillId="0" borderId="0" xfId="0" applyNumberFormat="1" applyFont="1"/>
    <xf numFmtId="164" fontId="6" fillId="0" borderId="0" xfId="1" applyFont="1"/>
    <xf numFmtId="165" fontId="6" fillId="0" borderId="8" xfId="0" applyNumberFormat="1" applyFont="1" applyBorder="1"/>
    <xf numFmtId="164" fontId="6" fillId="0" borderId="8" xfId="1" applyFont="1" applyBorder="1"/>
    <xf numFmtId="164" fontId="6" fillId="4" borderId="9" xfId="1" applyFont="1" applyFill="1" applyBorder="1"/>
    <xf numFmtId="165" fontId="6" fillId="4" borderId="9" xfId="0" applyNumberFormat="1" applyFont="1" applyFill="1" applyBorder="1"/>
    <xf numFmtId="164" fontId="6" fillId="5" borderId="0" xfId="0" applyNumberFormat="1" applyFont="1" applyFill="1"/>
    <xf numFmtId="0" fontId="12" fillId="0" borderId="0" xfId="0" applyFont="1"/>
    <xf numFmtId="0" fontId="11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vertical="top" wrapText="1" readingOrder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164" fontId="14" fillId="0" borderId="8" xfId="1" applyFont="1" applyBorder="1" applyAlignment="1">
      <alignment horizontal="left" vertical="center" wrapText="1"/>
    </xf>
    <xf numFmtId="164" fontId="14" fillId="0" borderId="0" xfId="1" applyFont="1" applyAlignment="1">
      <alignment vertical="center" wrapText="1"/>
    </xf>
    <xf numFmtId="164" fontId="15" fillId="0" borderId="0" xfId="1" applyFont="1" applyAlignment="1">
      <alignment vertical="center" wrapText="1"/>
    </xf>
    <xf numFmtId="165" fontId="14" fillId="0" borderId="8" xfId="0" applyNumberFormat="1" applyFont="1" applyBorder="1"/>
    <xf numFmtId="165" fontId="14" fillId="0" borderId="0" xfId="0" applyNumberFormat="1" applyFont="1"/>
    <xf numFmtId="165" fontId="15" fillId="0" borderId="0" xfId="0" applyNumberFormat="1" applyFont="1"/>
    <xf numFmtId="164" fontId="14" fillId="4" borderId="9" xfId="1" applyFont="1" applyFill="1" applyBorder="1"/>
    <xf numFmtId="0" fontId="16" fillId="0" borderId="0" xfId="0" applyFont="1"/>
    <xf numFmtId="0" fontId="17" fillId="0" borderId="0" xfId="0" applyFont="1" applyAlignment="1">
      <alignment horizontal="left"/>
    </xf>
    <xf numFmtId="0" fontId="9" fillId="0" borderId="10" xfId="0" applyFont="1" applyBorder="1"/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165" fontId="6" fillId="0" borderId="0" xfId="0" applyNumberFormat="1" applyFont="1"/>
    <xf numFmtId="165" fontId="7" fillId="0" borderId="0" xfId="0" applyNumberFormat="1" applyFont="1"/>
    <xf numFmtId="164" fontId="17" fillId="0" borderId="0" xfId="1" applyFont="1"/>
    <xf numFmtId="164" fontId="7" fillId="6" borderId="0" xfId="1" applyFont="1" applyFill="1" applyAlignment="1">
      <alignment vertical="center" wrapText="1"/>
    </xf>
    <xf numFmtId="165" fontId="0" fillId="0" borderId="0" xfId="0" applyNumberFormat="1"/>
    <xf numFmtId="0" fontId="24" fillId="0" borderId="0" xfId="0" applyFont="1" applyAlignment="1">
      <alignment horizontal="left"/>
    </xf>
    <xf numFmtId="0" fontId="24" fillId="0" borderId="0" xfId="0" applyFont="1"/>
    <xf numFmtId="0" fontId="26" fillId="0" borderId="0" xfId="0" applyFont="1"/>
    <xf numFmtId="0" fontId="27" fillId="3" borderId="11" xfId="0" applyFont="1" applyFill="1" applyBorder="1" applyAlignment="1">
      <alignment horizontal="center"/>
    </xf>
    <xf numFmtId="164" fontId="26" fillId="0" borderId="11" xfId="1" applyFont="1" applyBorder="1" applyAlignment="1">
      <alignment horizontal="left" vertical="center" wrapText="1"/>
    </xf>
    <xf numFmtId="164" fontId="26" fillId="0" borderId="11" xfId="1" applyFont="1" applyBorder="1" applyAlignment="1">
      <alignment vertical="center" wrapText="1"/>
    </xf>
    <xf numFmtId="164" fontId="24" fillId="0" borderId="11" xfId="1" applyFont="1" applyBorder="1" applyAlignment="1">
      <alignment vertical="center" wrapText="1"/>
    </xf>
    <xf numFmtId="164" fontId="24" fillId="0" borderId="11" xfId="1" applyFont="1" applyBorder="1"/>
    <xf numFmtId="164" fontId="24" fillId="0" borderId="11" xfId="0" applyNumberFormat="1" applyFont="1" applyBorder="1"/>
    <xf numFmtId="164" fontId="26" fillId="0" borderId="11" xfId="0" applyNumberFormat="1" applyFont="1" applyBorder="1"/>
    <xf numFmtId="0" fontId="24" fillId="0" borderId="11" xfId="0" applyFont="1" applyBorder="1" applyAlignment="1">
      <alignment horizontal="left" wrapText="1"/>
    </xf>
    <xf numFmtId="164" fontId="24" fillId="6" borderId="11" xfId="1" applyFont="1" applyFill="1" applyBorder="1" applyAlignment="1">
      <alignment vertical="center" wrapText="1"/>
    </xf>
    <xf numFmtId="0" fontId="26" fillId="0" borderId="11" xfId="0" applyFont="1" applyBorder="1" applyAlignment="1">
      <alignment horizontal="left" wrapText="1"/>
    </xf>
    <xf numFmtId="165" fontId="26" fillId="0" borderId="11" xfId="0" applyNumberFormat="1" applyFont="1" applyBorder="1"/>
    <xf numFmtId="164" fontId="26" fillId="0" borderId="11" xfId="1" applyFont="1" applyBorder="1"/>
    <xf numFmtId="0" fontId="24" fillId="0" borderId="11" xfId="0" applyFont="1" applyBorder="1"/>
    <xf numFmtId="165" fontId="24" fillId="0" borderId="11" xfId="0" applyNumberFormat="1" applyFont="1" applyBorder="1"/>
    <xf numFmtId="164" fontId="26" fillId="4" borderId="11" xfId="1" applyFont="1" applyFill="1" applyBorder="1"/>
    <xf numFmtId="164" fontId="26" fillId="5" borderId="11" xfId="0" applyNumberFormat="1" applyFont="1" applyFill="1" applyBorder="1"/>
    <xf numFmtId="0" fontId="28" fillId="0" borderId="0" xfId="0" applyFont="1" applyAlignment="1">
      <alignment vertical="center" wrapText="1"/>
    </xf>
    <xf numFmtId="164" fontId="24" fillId="0" borderId="0" xfId="1" applyFont="1"/>
    <xf numFmtId="164" fontId="24" fillId="0" borderId="0" xfId="0" applyNumberFormat="1" applyFont="1"/>
    <xf numFmtId="165" fontId="24" fillId="0" borderId="0" xfId="0" applyNumberFormat="1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27" fillId="4" borderId="11" xfId="0" applyFont="1" applyFill="1" applyBorder="1" applyAlignment="1">
      <alignment vertic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wrapText="1"/>
    </xf>
    <xf numFmtId="0" fontId="29" fillId="6" borderId="0" xfId="0" applyFont="1" applyFill="1" applyAlignment="1">
      <alignment wrapText="1"/>
    </xf>
    <xf numFmtId="0" fontId="26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3" fillId="2" borderId="2" xfId="0" applyFont="1" applyFill="1" applyBorder="1" applyAlignment="1">
      <alignment horizontal="left" vertical="center"/>
    </xf>
    <xf numFmtId="164" fontId="13" fillId="2" borderId="2" xfId="1" applyFont="1" applyFill="1" applyBorder="1" applyAlignment="1">
      <alignment horizontal="center" vertical="center" wrapText="1"/>
    </xf>
    <xf numFmtId="164" fontId="13" fillId="2" borderId="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24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27" fillId="2" borderId="11" xfId="0" applyFont="1" applyFill="1" applyBorder="1" applyAlignment="1">
      <alignment horizontal="left" vertical="center" wrapText="1"/>
    </xf>
    <xf numFmtId="164" fontId="27" fillId="2" borderId="11" xfId="1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152400</xdr:rowOff>
    </xdr:from>
    <xdr:to>
      <xdr:col>1</xdr:col>
      <xdr:colOff>1647824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525" y="3429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1</xdr:col>
      <xdr:colOff>2079625</xdr:colOff>
      <xdr:row>6</xdr:row>
      <xdr:rowOff>63500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032000" cy="146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143774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6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412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1904999</xdr:colOff>
      <xdr:row>5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4999" cy="1393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276350" cy="9048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1276351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1" cy="9048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0</xdr:row>
      <xdr:rowOff>238125</xdr:rowOff>
    </xdr:from>
    <xdr:to>
      <xdr:col>1</xdr:col>
      <xdr:colOff>1546225</xdr:colOff>
      <xdr:row>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225" y="238125"/>
          <a:ext cx="1266825" cy="10096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152400</xdr:rowOff>
    </xdr:from>
    <xdr:to>
      <xdr:col>1</xdr:col>
      <xdr:colOff>1647824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525" y="152400"/>
          <a:ext cx="1638299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1809751</xdr:colOff>
      <xdr:row>5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809750" cy="1400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02"/>
  <sheetViews>
    <sheetView view="pageBreakPreview" topLeftCell="B79" zoomScale="60" zoomScaleNormal="100" workbookViewId="0">
      <selection activeCell="B87" sqref="B87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45" customWidth="1"/>
  </cols>
  <sheetData>
    <row r="2" spans="2:5" ht="28.5" customHeight="1" x14ac:dyDescent="0.25">
      <c r="B2" s="91" t="s">
        <v>0</v>
      </c>
      <c r="C2" s="92"/>
      <c r="D2" s="92"/>
    </row>
    <row r="3" spans="2:5" ht="21" customHeight="1" x14ac:dyDescent="0.25">
      <c r="B3" s="93" t="s">
        <v>1</v>
      </c>
      <c r="C3" s="94"/>
      <c r="D3" s="94"/>
    </row>
    <row r="4" spans="2:5" ht="15.75" x14ac:dyDescent="0.25">
      <c r="B4" s="95">
        <v>2022</v>
      </c>
      <c r="C4" s="96"/>
      <c r="D4" s="96"/>
    </row>
    <row r="5" spans="2:5" ht="15.75" customHeight="1" x14ac:dyDescent="0.25">
      <c r="B5" s="97" t="s">
        <v>2</v>
      </c>
      <c r="C5" s="98"/>
      <c r="D5" s="98"/>
    </row>
    <row r="6" spans="2:5" ht="15.75" customHeight="1" x14ac:dyDescent="0.25">
      <c r="B6" s="98" t="s">
        <v>3</v>
      </c>
      <c r="C6" s="98"/>
      <c r="D6" s="98"/>
    </row>
    <row r="8" spans="2:5" ht="15" customHeight="1" x14ac:dyDescent="0.25">
      <c r="B8" s="99" t="s">
        <v>4</v>
      </c>
      <c r="C8" s="100" t="s">
        <v>5</v>
      </c>
      <c r="D8" s="100" t="s">
        <v>6</v>
      </c>
    </row>
    <row r="9" spans="2:5" ht="30" customHeight="1" x14ac:dyDescent="0.25">
      <c r="B9" s="99"/>
      <c r="C9" s="101"/>
      <c r="D9" s="101"/>
    </row>
    <row r="10" spans="2:5" s="4" customFormat="1" ht="27" customHeight="1" x14ac:dyDescent="0.3">
      <c r="B10" s="3" t="s">
        <v>21</v>
      </c>
      <c r="C10" s="29">
        <f>+C11+C17+C27+C37+C45+C53+C63+C68+C71</f>
        <v>1024795636</v>
      </c>
      <c r="D10" s="8"/>
    </row>
    <row r="11" spans="2:5" s="4" customFormat="1" ht="27" customHeight="1" x14ac:dyDescent="0.3">
      <c r="B11" s="5" t="s">
        <v>22</v>
      </c>
      <c r="C11" s="30">
        <f>SUM(C12:C16)</f>
        <v>493015272</v>
      </c>
      <c r="D11" s="9"/>
    </row>
    <row r="12" spans="2:5" s="4" customFormat="1" ht="27" customHeight="1" x14ac:dyDescent="0.35">
      <c r="B12" s="6" t="s">
        <v>23</v>
      </c>
      <c r="C12" s="31">
        <v>375747353</v>
      </c>
      <c r="D12" s="12"/>
    </row>
    <row r="13" spans="2:5" s="4" customFormat="1" ht="27" customHeight="1" x14ac:dyDescent="0.35">
      <c r="B13" s="6" t="s">
        <v>24</v>
      </c>
      <c r="C13" s="31">
        <v>67781665</v>
      </c>
      <c r="D13" s="12"/>
    </row>
    <row r="14" spans="2:5" s="4" customFormat="1" ht="27" customHeight="1" x14ac:dyDescent="0.35">
      <c r="B14" s="6" t="s">
        <v>25</v>
      </c>
      <c r="C14" s="31"/>
      <c r="D14" s="12"/>
      <c r="E14" s="38"/>
    </row>
    <row r="15" spans="2:5" s="4" customFormat="1" ht="27" customHeight="1" x14ac:dyDescent="0.35">
      <c r="B15" s="6" t="s">
        <v>26</v>
      </c>
      <c r="C15" s="31"/>
      <c r="D15" s="12"/>
    </row>
    <row r="16" spans="2:5" s="4" customFormat="1" ht="27" customHeight="1" x14ac:dyDescent="0.35">
      <c r="B16" s="6" t="s">
        <v>27</v>
      </c>
      <c r="C16" s="31">
        <v>49486254</v>
      </c>
      <c r="D16" s="12"/>
    </row>
    <row r="17" spans="2:4" s="4" customFormat="1" ht="27" customHeight="1" x14ac:dyDescent="0.3">
      <c r="B17" s="5" t="s">
        <v>28</v>
      </c>
      <c r="C17" s="30">
        <f>SUM(C18:C26)</f>
        <v>180335892</v>
      </c>
      <c r="D17" s="9"/>
    </row>
    <row r="18" spans="2:4" s="4" customFormat="1" ht="27" customHeight="1" x14ac:dyDescent="0.35">
      <c r="B18" s="6" t="s">
        <v>29</v>
      </c>
      <c r="C18" s="31">
        <v>33780000</v>
      </c>
      <c r="D18" s="12"/>
    </row>
    <row r="19" spans="2:4" s="4" customFormat="1" ht="27" customHeight="1" x14ac:dyDescent="0.35">
      <c r="B19" s="6" t="s">
        <v>30</v>
      </c>
      <c r="C19" s="31">
        <v>5800000</v>
      </c>
      <c r="D19" s="12"/>
    </row>
    <row r="20" spans="2:4" s="4" customFormat="1" ht="27" customHeight="1" x14ac:dyDescent="0.35">
      <c r="B20" s="6" t="s">
        <v>31</v>
      </c>
      <c r="C20" s="31">
        <v>31000000</v>
      </c>
      <c r="D20" s="12"/>
    </row>
    <row r="21" spans="2:4" s="4" customFormat="1" ht="27" customHeight="1" x14ac:dyDescent="0.35">
      <c r="B21" s="6" t="s">
        <v>32</v>
      </c>
      <c r="C21" s="31">
        <v>2600000</v>
      </c>
      <c r="D21" s="12"/>
    </row>
    <row r="22" spans="2:4" s="4" customFormat="1" ht="27" customHeight="1" x14ac:dyDescent="0.35">
      <c r="B22" s="6" t="s">
        <v>33</v>
      </c>
      <c r="C22" s="31">
        <v>13025891</v>
      </c>
      <c r="D22" s="12"/>
    </row>
    <row r="23" spans="2:4" s="4" customFormat="1" ht="27" customHeight="1" x14ac:dyDescent="0.35">
      <c r="B23" s="6" t="s">
        <v>34</v>
      </c>
      <c r="C23" s="31">
        <v>12600000</v>
      </c>
      <c r="D23" s="12"/>
    </row>
    <row r="24" spans="2:4" s="4" customFormat="1" ht="45.75" customHeight="1" x14ac:dyDescent="0.35">
      <c r="B24" s="24" t="s">
        <v>35</v>
      </c>
      <c r="C24" s="31">
        <v>29590000</v>
      </c>
      <c r="D24" s="12"/>
    </row>
    <row r="25" spans="2:4" s="4" customFormat="1" ht="43.5" customHeight="1" x14ac:dyDescent="0.35">
      <c r="B25" s="24" t="s">
        <v>36</v>
      </c>
      <c r="C25" s="31">
        <v>30340000</v>
      </c>
      <c r="D25" s="12"/>
    </row>
    <row r="26" spans="2:4" s="4" customFormat="1" ht="27" customHeight="1" x14ac:dyDescent="0.35">
      <c r="B26" s="6" t="s">
        <v>37</v>
      </c>
      <c r="C26" s="31">
        <v>21600001</v>
      </c>
      <c r="D26" s="12"/>
    </row>
    <row r="27" spans="2:4" s="4" customFormat="1" ht="27" customHeight="1" x14ac:dyDescent="0.3">
      <c r="B27" s="5" t="s">
        <v>38</v>
      </c>
      <c r="C27" s="30">
        <f>SUM(C28:C36)</f>
        <v>309474472</v>
      </c>
      <c r="D27" s="9"/>
    </row>
    <row r="28" spans="2:4" s="4" customFormat="1" ht="27" customHeight="1" x14ac:dyDescent="0.35">
      <c r="B28" s="6" t="s">
        <v>39</v>
      </c>
      <c r="C28" s="31">
        <v>7700000</v>
      </c>
      <c r="D28" s="12"/>
    </row>
    <row r="29" spans="2:4" s="4" customFormat="1" ht="27" customHeight="1" x14ac:dyDescent="0.35">
      <c r="B29" s="6" t="s">
        <v>40</v>
      </c>
      <c r="C29" s="31">
        <v>10700000</v>
      </c>
      <c r="D29" s="12"/>
    </row>
    <row r="30" spans="2:4" s="4" customFormat="1" ht="27" customHeight="1" x14ac:dyDescent="0.35">
      <c r="B30" s="6" t="s">
        <v>41</v>
      </c>
      <c r="C30" s="31">
        <v>228422500</v>
      </c>
      <c r="D30" s="12"/>
    </row>
    <row r="31" spans="2:4" s="4" customFormat="1" ht="27" customHeight="1" x14ac:dyDescent="0.35">
      <c r="B31" s="6" t="s">
        <v>42</v>
      </c>
      <c r="C31" s="31">
        <v>3499999</v>
      </c>
      <c r="D31" s="12"/>
    </row>
    <row r="32" spans="2:4" s="4" customFormat="1" ht="27" customHeight="1" x14ac:dyDescent="0.35">
      <c r="B32" s="6" t="s">
        <v>43</v>
      </c>
      <c r="C32" s="31">
        <v>3010000</v>
      </c>
      <c r="D32" s="12"/>
    </row>
    <row r="33" spans="2:4" s="4" customFormat="1" ht="42" customHeight="1" x14ac:dyDescent="0.35">
      <c r="B33" s="6" t="s">
        <v>44</v>
      </c>
      <c r="C33" s="31">
        <v>290000</v>
      </c>
      <c r="D33" s="12"/>
    </row>
    <row r="34" spans="2:4" s="4" customFormat="1" ht="39" customHeight="1" x14ac:dyDescent="0.35">
      <c r="B34" s="24" t="s">
        <v>45</v>
      </c>
      <c r="C34" s="31">
        <v>15595000</v>
      </c>
      <c r="D34" s="12"/>
    </row>
    <row r="35" spans="2:4" s="4" customFormat="1" ht="39.75" customHeight="1" x14ac:dyDescent="0.35">
      <c r="B35" s="24" t="s">
        <v>46</v>
      </c>
      <c r="C35" s="31"/>
      <c r="D35" s="12"/>
    </row>
    <row r="36" spans="2:4" s="4" customFormat="1" ht="27" customHeight="1" x14ac:dyDescent="0.35">
      <c r="B36" s="6" t="s">
        <v>47</v>
      </c>
      <c r="C36" s="31">
        <v>40256973</v>
      </c>
      <c r="D36" s="12"/>
    </row>
    <row r="37" spans="2:4" s="4" customFormat="1" ht="27" customHeight="1" x14ac:dyDescent="0.3">
      <c r="B37" s="5" t="s">
        <v>48</v>
      </c>
      <c r="C37" s="30">
        <f>SUM(C38:C43)</f>
        <v>3000000</v>
      </c>
      <c r="D37" s="9"/>
    </row>
    <row r="38" spans="2:4" s="4" customFormat="1" ht="27" customHeight="1" x14ac:dyDescent="0.35">
      <c r="B38" s="6" t="s">
        <v>49</v>
      </c>
      <c r="C38" s="31">
        <v>3000000</v>
      </c>
      <c r="D38" s="12"/>
    </row>
    <row r="39" spans="2:4" s="4" customFormat="1" ht="38.25" customHeight="1" x14ac:dyDescent="0.35">
      <c r="B39" s="24" t="s">
        <v>50</v>
      </c>
      <c r="C39" s="31"/>
      <c r="D39" s="12"/>
    </row>
    <row r="40" spans="2:4" s="4" customFormat="1" ht="42" customHeight="1" x14ac:dyDescent="0.35">
      <c r="B40" s="24" t="s">
        <v>51</v>
      </c>
      <c r="C40" s="31"/>
      <c r="D40" s="12"/>
    </row>
    <row r="41" spans="2:4" s="4" customFormat="1" ht="42" customHeight="1" x14ac:dyDescent="0.35">
      <c r="B41" s="24" t="s">
        <v>52</v>
      </c>
      <c r="C41" s="31"/>
      <c r="D41" s="12"/>
    </row>
    <row r="42" spans="2:4" s="4" customFormat="1" ht="39.75" customHeight="1" x14ac:dyDescent="0.35">
      <c r="B42" s="24" t="s">
        <v>53</v>
      </c>
      <c r="C42" s="31"/>
      <c r="D42" s="12"/>
    </row>
    <row r="43" spans="2:4" s="4" customFormat="1" ht="27" customHeight="1" x14ac:dyDescent="0.35">
      <c r="B43" s="24" t="s">
        <v>54</v>
      </c>
      <c r="C43" s="31"/>
      <c r="D43" s="12"/>
    </row>
    <row r="44" spans="2:4" s="4" customFormat="1" ht="27" customHeight="1" x14ac:dyDescent="0.35">
      <c r="B44" s="6" t="s">
        <v>55</v>
      </c>
      <c r="C44" s="31"/>
      <c r="D44" s="12"/>
    </row>
    <row r="45" spans="2:4" s="4" customFormat="1" ht="36.75" customHeight="1" x14ac:dyDescent="0.35">
      <c r="B45" s="24" t="s">
        <v>56</v>
      </c>
      <c r="C45" s="30">
        <f>SUM(C46:C52)</f>
        <v>0</v>
      </c>
      <c r="D45" s="12"/>
    </row>
    <row r="46" spans="2:4" s="4" customFormat="1" ht="27" customHeight="1" x14ac:dyDescent="0.35">
      <c r="B46" s="5" t="s">
        <v>57</v>
      </c>
      <c r="C46" s="31"/>
      <c r="D46" s="14"/>
    </row>
    <row r="47" spans="2:4" s="4" customFormat="1" ht="36" customHeight="1" x14ac:dyDescent="0.35">
      <c r="B47" s="6" t="s">
        <v>58</v>
      </c>
      <c r="C47" s="31"/>
      <c r="D47" s="12"/>
    </row>
    <row r="48" spans="2:4" s="4" customFormat="1" ht="49.5" customHeight="1" x14ac:dyDescent="0.35">
      <c r="B48" s="24" t="s">
        <v>59</v>
      </c>
      <c r="C48" s="31"/>
      <c r="D48" s="12"/>
    </row>
    <row r="49" spans="2:4" s="4" customFormat="1" ht="42" customHeight="1" x14ac:dyDescent="0.35">
      <c r="B49" s="24" t="s">
        <v>60</v>
      </c>
      <c r="C49" s="31"/>
      <c r="D49" s="12"/>
    </row>
    <row r="50" spans="2:4" s="4" customFormat="1" ht="36.75" customHeight="1" x14ac:dyDescent="0.35">
      <c r="B50" s="24" t="s">
        <v>61</v>
      </c>
      <c r="C50" s="31"/>
      <c r="D50" s="12"/>
    </row>
    <row r="51" spans="2:4" s="4" customFormat="1" ht="27" customHeight="1" x14ac:dyDescent="0.35">
      <c r="B51" s="6" t="s">
        <v>62</v>
      </c>
      <c r="C51" s="31"/>
      <c r="D51" s="12"/>
    </row>
    <row r="52" spans="2:4" s="4" customFormat="1" ht="36.75" customHeight="1" x14ac:dyDescent="0.35">
      <c r="B52" s="24" t="s">
        <v>63</v>
      </c>
      <c r="C52" s="31"/>
      <c r="D52" s="12"/>
    </row>
    <row r="53" spans="2:4" s="4" customFormat="1" ht="27" customHeight="1" x14ac:dyDescent="0.3">
      <c r="B53" s="5" t="s">
        <v>64</v>
      </c>
      <c r="C53" s="30">
        <f>SUM(C54:C62)</f>
        <v>35070000</v>
      </c>
      <c r="D53" s="9"/>
    </row>
    <row r="54" spans="2:4" s="4" customFormat="1" ht="27" customHeight="1" x14ac:dyDescent="0.35">
      <c r="B54" s="6" t="s">
        <v>65</v>
      </c>
      <c r="C54" s="31">
        <v>9300000</v>
      </c>
      <c r="D54" s="12"/>
    </row>
    <row r="55" spans="2:4" s="4" customFormat="1" ht="42" customHeight="1" x14ac:dyDescent="0.35">
      <c r="B55" s="24" t="s">
        <v>66</v>
      </c>
      <c r="C55" s="31">
        <v>1000000</v>
      </c>
      <c r="D55" s="12"/>
    </row>
    <row r="56" spans="2:4" s="4" customFormat="1" ht="27" customHeight="1" x14ac:dyDescent="0.35">
      <c r="B56" s="6" t="s">
        <v>67</v>
      </c>
      <c r="C56" s="31">
        <v>550000</v>
      </c>
      <c r="D56" s="12"/>
    </row>
    <row r="57" spans="2:4" s="4" customFormat="1" ht="38.25" customHeight="1" x14ac:dyDescent="0.35">
      <c r="B57" s="24" t="s">
        <v>68</v>
      </c>
      <c r="C57" s="31">
        <v>12120000</v>
      </c>
      <c r="D57" s="12"/>
    </row>
    <row r="58" spans="2:4" s="4" customFormat="1" ht="27" customHeight="1" x14ac:dyDescent="0.35">
      <c r="B58" s="6" t="s">
        <v>69</v>
      </c>
      <c r="C58" s="31">
        <v>8200000</v>
      </c>
      <c r="D58" s="12"/>
    </row>
    <row r="59" spans="2:4" s="4" customFormat="1" ht="27" customHeight="1" x14ac:dyDescent="0.35">
      <c r="B59" s="6" t="s">
        <v>70</v>
      </c>
      <c r="C59" s="31">
        <v>400000</v>
      </c>
      <c r="D59" s="12"/>
    </row>
    <row r="60" spans="2:4" s="4" customFormat="1" ht="27" customHeight="1" x14ac:dyDescent="0.35">
      <c r="B60" s="6" t="s">
        <v>71</v>
      </c>
      <c r="C60" s="31"/>
      <c r="D60" s="12"/>
    </row>
    <row r="61" spans="2:4" s="4" customFormat="1" ht="27" customHeight="1" x14ac:dyDescent="0.35">
      <c r="B61" s="6" t="s">
        <v>72</v>
      </c>
      <c r="C61" s="31">
        <v>3000000</v>
      </c>
      <c r="D61" s="12"/>
    </row>
    <row r="62" spans="2:4" s="4" customFormat="1" ht="36.75" customHeight="1" x14ac:dyDescent="0.35">
      <c r="B62" s="24" t="s">
        <v>73</v>
      </c>
      <c r="C62" s="31">
        <v>500000</v>
      </c>
      <c r="D62" s="12"/>
    </row>
    <row r="63" spans="2:4" s="4" customFormat="1" ht="27" customHeight="1" x14ac:dyDescent="0.3">
      <c r="B63" s="5" t="s">
        <v>74</v>
      </c>
      <c r="C63" s="30">
        <f>SUM(C64:C66)</f>
        <v>3900000</v>
      </c>
      <c r="D63" s="9"/>
    </row>
    <row r="64" spans="2:4" s="4" customFormat="1" ht="27" customHeight="1" x14ac:dyDescent="0.35">
      <c r="B64" s="6" t="s">
        <v>75</v>
      </c>
      <c r="C64" s="31">
        <v>3900000</v>
      </c>
      <c r="D64" s="12"/>
    </row>
    <row r="65" spans="2:4" s="4" customFormat="1" ht="27" customHeight="1" x14ac:dyDescent="0.35">
      <c r="B65" s="6" t="s">
        <v>76</v>
      </c>
      <c r="C65" s="31"/>
      <c r="D65" s="12"/>
    </row>
    <row r="66" spans="2:4" s="4" customFormat="1" ht="27" customHeight="1" x14ac:dyDescent="0.35">
      <c r="B66" s="6" t="s">
        <v>77</v>
      </c>
      <c r="C66" s="31"/>
      <c r="D66" s="12"/>
    </row>
    <row r="67" spans="2:4" s="4" customFormat="1" ht="44.25" customHeight="1" x14ac:dyDescent="0.35">
      <c r="B67" s="24" t="s">
        <v>78</v>
      </c>
      <c r="C67" s="31"/>
      <c r="D67" s="12"/>
    </row>
    <row r="68" spans="2:4" s="4" customFormat="1" ht="42" customHeight="1" x14ac:dyDescent="0.35">
      <c r="B68" s="25" t="s">
        <v>79</v>
      </c>
      <c r="C68" s="30"/>
      <c r="D68" s="14"/>
    </row>
    <row r="69" spans="2:4" s="4" customFormat="1" ht="27" customHeight="1" x14ac:dyDescent="0.35">
      <c r="B69" s="6" t="s">
        <v>80</v>
      </c>
      <c r="C69" s="31"/>
      <c r="D69" s="12"/>
    </row>
    <row r="70" spans="2:4" s="4" customFormat="1" ht="39.75" customHeight="1" x14ac:dyDescent="0.35">
      <c r="B70" s="24" t="s">
        <v>81</v>
      </c>
      <c r="C70" s="31"/>
      <c r="D70" s="12"/>
    </row>
    <row r="71" spans="2:4" s="4" customFormat="1" ht="27" customHeight="1" x14ac:dyDescent="0.35">
      <c r="B71" s="5" t="s">
        <v>82</v>
      </c>
      <c r="C71" s="30">
        <f>SUM(C72:C74)</f>
        <v>0</v>
      </c>
      <c r="D71" s="14"/>
    </row>
    <row r="72" spans="2:4" s="4" customFormat="1" ht="27" customHeight="1" x14ac:dyDescent="0.35">
      <c r="B72" s="6" t="s">
        <v>83</v>
      </c>
      <c r="C72" s="31"/>
      <c r="D72" s="12"/>
    </row>
    <row r="73" spans="2:4" s="4" customFormat="1" ht="27" customHeight="1" x14ac:dyDescent="0.35">
      <c r="B73" s="6" t="s">
        <v>84</v>
      </c>
      <c r="C73" s="31"/>
      <c r="D73" s="12"/>
    </row>
    <row r="74" spans="2:4" s="4" customFormat="1" ht="42" customHeight="1" x14ac:dyDescent="0.35">
      <c r="B74" s="24" t="s">
        <v>85</v>
      </c>
      <c r="C74" s="31"/>
      <c r="D74" s="12"/>
    </row>
    <row r="75" spans="2:4" s="4" customFormat="1" ht="27" customHeight="1" x14ac:dyDescent="0.35">
      <c r="B75" s="3" t="s">
        <v>86</v>
      </c>
      <c r="C75" s="32"/>
      <c r="D75" s="16"/>
    </row>
    <row r="76" spans="2:4" s="4" customFormat="1" ht="27" customHeight="1" x14ac:dyDescent="0.35">
      <c r="B76" s="5" t="s">
        <v>87</v>
      </c>
      <c r="C76" s="33"/>
      <c r="D76" s="14"/>
    </row>
    <row r="77" spans="2:4" s="4" customFormat="1" ht="27" customHeight="1" x14ac:dyDescent="0.35">
      <c r="B77" s="6" t="s">
        <v>88</v>
      </c>
      <c r="C77" s="34"/>
      <c r="D77" s="12"/>
    </row>
    <row r="78" spans="2:4" s="4" customFormat="1" ht="27" customHeight="1" x14ac:dyDescent="0.35">
      <c r="B78" s="6" t="s">
        <v>89</v>
      </c>
      <c r="C78" s="34"/>
      <c r="D78" s="12"/>
    </row>
    <row r="79" spans="2:4" s="4" customFormat="1" ht="27" customHeight="1" x14ac:dyDescent="0.35">
      <c r="B79" s="5" t="s">
        <v>90</v>
      </c>
      <c r="C79" s="33"/>
      <c r="D79" s="14"/>
    </row>
    <row r="80" spans="2:4" s="4" customFormat="1" ht="27" customHeight="1" x14ac:dyDescent="0.35">
      <c r="B80" s="6" t="s">
        <v>91</v>
      </c>
      <c r="C80" s="34"/>
      <c r="D80" s="12"/>
    </row>
    <row r="81" spans="1:4" s="4" customFormat="1" ht="27" customHeight="1" x14ac:dyDescent="0.35">
      <c r="B81" s="6" t="s">
        <v>92</v>
      </c>
      <c r="C81" s="34"/>
      <c r="D81" s="12"/>
    </row>
    <row r="82" spans="1:4" s="4" customFormat="1" ht="27" customHeight="1" x14ac:dyDescent="0.35">
      <c r="B82" s="5" t="s">
        <v>93</v>
      </c>
      <c r="C82" s="33"/>
      <c r="D82" s="14"/>
    </row>
    <row r="83" spans="1:4" s="4" customFormat="1" ht="27" customHeight="1" x14ac:dyDescent="0.35">
      <c r="B83" s="6" t="s">
        <v>94</v>
      </c>
      <c r="C83" s="34"/>
      <c r="D83" s="12"/>
    </row>
    <row r="84" spans="1:4" s="4" customFormat="1" ht="24.95" customHeight="1" x14ac:dyDescent="0.35">
      <c r="B84" s="7" t="s">
        <v>95</v>
      </c>
      <c r="C84" s="35">
        <f>+C11+C17+C27+C37+C45+C53+C63+C68+C71</f>
        <v>1024795636</v>
      </c>
      <c r="D84" s="17"/>
    </row>
    <row r="85" spans="1:4" ht="34.5" x14ac:dyDescent="0.25">
      <c r="B85" s="43" t="s">
        <v>120</v>
      </c>
    </row>
    <row r="86" spans="1:4" ht="34.5" x14ac:dyDescent="0.25">
      <c r="B86" s="43" t="s">
        <v>121</v>
      </c>
    </row>
    <row r="87" spans="1:4" ht="86.25" x14ac:dyDescent="0.25">
      <c r="B87" s="43" t="s">
        <v>122</v>
      </c>
    </row>
    <row r="88" spans="1:4" x14ac:dyDescent="0.25">
      <c r="B88" s="40"/>
      <c r="C88" s="39"/>
    </row>
    <row r="89" spans="1:4" ht="18.75" x14ac:dyDescent="0.3">
      <c r="B89" s="37"/>
    </row>
    <row r="90" spans="1:4" ht="18.75" x14ac:dyDescent="0.3">
      <c r="B90" s="37"/>
    </row>
    <row r="91" spans="1:4" ht="18.75" x14ac:dyDescent="0.3">
      <c r="B91" s="37"/>
    </row>
    <row r="92" spans="1:4" ht="23.25" x14ac:dyDescent="0.35">
      <c r="B92" s="27" t="s">
        <v>110</v>
      </c>
      <c r="C92" s="88" t="s">
        <v>99</v>
      </c>
      <c r="D92" s="88"/>
    </row>
    <row r="93" spans="1:4" ht="23.25" x14ac:dyDescent="0.35">
      <c r="B93" s="28" t="s">
        <v>111</v>
      </c>
      <c r="C93" s="20" t="s">
        <v>112</v>
      </c>
      <c r="D93" s="20"/>
    </row>
    <row r="94" spans="1:4" ht="18.75" x14ac:dyDescent="0.3">
      <c r="B94" s="37"/>
    </row>
    <row r="95" spans="1:4" ht="12" customHeight="1" x14ac:dyDescent="0.3">
      <c r="B95" s="37"/>
    </row>
    <row r="96" spans="1:4" ht="33.75" hidden="1" customHeight="1" x14ac:dyDescent="0.35">
      <c r="A96" s="1" t="s">
        <v>96</v>
      </c>
      <c r="B96" s="27"/>
      <c r="C96" s="88"/>
      <c r="D96" s="88"/>
    </row>
    <row r="97" spans="2:4" ht="23.25" hidden="1" x14ac:dyDescent="0.35">
      <c r="B97" s="28"/>
      <c r="C97" s="20"/>
      <c r="D97" s="20"/>
    </row>
    <row r="98" spans="2:4" ht="23.25" hidden="1" x14ac:dyDescent="0.35">
      <c r="B98" s="20"/>
      <c r="C98" s="20"/>
      <c r="D98" s="20"/>
    </row>
    <row r="99" spans="2:4" ht="23.25" hidden="1" x14ac:dyDescent="0.35">
      <c r="B99" s="89"/>
      <c r="C99" s="89"/>
      <c r="D99" s="89"/>
    </row>
    <row r="100" spans="2:4" ht="23.25" x14ac:dyDescent="0.25">
      <c r="B100" s="21" t="s">
        <v>97</v>
      </c>
      <c r="C100" s="21"/>
      <c r="D100" s="21"/>
    </row>
    <row r="101" spans="2:4" ht="21" customHeight="1" x14ac:dyDescent="0.35">
      <c r="B101" s="20" t="s">
        <v>98</v>
      </c>
      <c r="C101" s="20"/>
    </row>
    <row r="102" spans="2:4" ht="21" x14ac:dyDescent="0.35">
      <c r="B102" s="90"/>
      <c r="C102" s="90"/>
      <c r="D102" s="90"/>
    </row>
  </sheetData>
  <mergeCells count="12">
    <mergeCell ref="C96:D96"/>
    <mergeCell ref="B99:D99"/>
    <mergeCell ref="B102:D102"/>
    <mergeCell ref="B2:D2"/>
    <mergeCell ref="B3:D3"/>
    <mergeCell ref="B4:D4"/>
    <mergeCell ref="B5:D5"/>
    <mergeCell ref="B6:D6"/>
    <mergeCell ref="B8:B9"/>
    <mergeCell ref="C8:C9"/>
    <mergeCell ref="D8:D9"/>
    <mergeCell ref="C92:D92"/>
  </mergeCells>
  <pageMargins left="0.7" right="0.7" top="0.75" bottom="0.75" header="0.3" footer="0.3"/>
  <pageSetup paperSize="9" scale="53" orientation="portrait" r:id="rId1"/>
  <rowBreaks count="2" manualBreakCount="2">
    <brk id="48" max="3" man="1"/>
    <brk id="98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9"/>
  <sheetViews>
    <sheetView view="pageBreakPreview" topLeftCell="B1" zoomScale="53" zoomScaleNormal="100" zoomScaleSheetLayoutView="53" workbookViewId="0">
      <selection activeCell="B84" sqref="B84:B90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2.5703125" bestFit="1" customWidth="1"/>
    <col min="5" max="5" width="25.85546875" customWidth="1"/>
    <col min="6" max="16" width="14.5703125" customWidth="1"/>
    <col min="17" max="17" width="21.5703125" bestFit="1" customWidth="1"/>
  </cols>
  <sheetData>
    <row r="1" spans="2:17" ht="28.5" customHeight="1" x14ac:dyDescent="0.25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2:17" ht="21" customHeight="1" x14ac:dyDescent="0.25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3" spans="2:17" ht="15.75" x14ac:dyDescent="0.25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2:17" ht="15.75" customHeight="1" x14ac:dyDescent="0.25">
      <c r="B4" s="97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</row>
    <row r="5" spans="2:17" ht="15.75" customHeight="1" x14ac:dyDescent="0.25">
      <c r="B5" s="26" t="s">
        <v>3</v>
      </c>
      <c r="C5" s="26"/>
      <c r="D5" s="26"/>
    </row>
    <row r="7" spans="2:17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7" ht="24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7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34516386.939999998</v>
      </c>
    </row>
    <row r="10" spans="2:17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0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31761117.390000001</v>
      </c>
    </row>
    <row r="11" spans="2:17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/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26334286.199999999</v>
      </c>
    </row>
    <row r="12" spans="2:17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/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1437000</v>
      </c>
    </row>
    <row r="13" spans="2:17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7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7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0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3989831.19</v>
      </c>
    </row>
    <row r="16" spans="2:17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-12331512</v>
      </c>
      <c r="E16" s="9">
        <f t="shared" ref="E16:P16" si="4">SUM(E17:E25)</f>
        <v>2755269.55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2755269.55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1991078.74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0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/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/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/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565259.18000000005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0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0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-4500000</v>
      </c>
      <c r="E24" s="11">
        <v>198931.63</v>
      </c>
      <c r="F24" s="11"/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198931.63</v>
      </c>
    </row>
    <row r="25" spans="2:17" s="4" customFormat="1" ht="27" customHeight="1" x14ac:dyDescent="0.35">
      <c r="B25" s="6" t="s">
        <v>37</v>
      </c>
      <c r="C25" s="31">
        <v>21600001</v>
      </c>
      <c r="D25" s="12"/>
      <c r="E25" s="11"/>
      <c r="F25" s="11"/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0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-11550000</v>
      </c>
      <c r="E26" s="9">
        <f t="shared" ref="E26:P26" si="6">SUM(E27:E35)</f>
        <v>0</v>
      </c>
      <c r="F26" s="9">
        <f t="shared" si="6"/>
        <v>0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0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-1500000</v>
      </c>
      <c r="E27" s="11">
        <v>0</v>
      </c>
      <c r="F27" s="11"/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0</v>
      </c>
    </row>
    <row r="28" spans="2:17" s="4" customFormat="1" ht="27" customHeight="1" x14ac:dyDescent="0.35">
      <c r="B28" s="6" t="s">
        <v>40</v>
      </c>
      <c r="C28" s="31">
        <v>10700000</v>
      </c>
      <c r="D28" s="12"/>
      <c r="E28" s="11">
        <v>0</v>
      </c>
      <c r="F28" s="11"/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/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/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50000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1200000</v>
      </c>
      <c r="E35" s="11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0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0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0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0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0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0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0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/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3500000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1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1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1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0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34516386.939999998</v>
      </c>
    </row>
    <row r="84" spans="1:17" ht="18.75" x14ac:dyDescent="0.25">
      <c r="B84" s="41" t="s">
        <v>113</v>
      </c>
    </row>
    <row r="85" spans="1:17" ht="18.75" x14ac:dyDescent="0.25">
      <c r="B85" s="42" t="s">
        <v>114</v>
      </c>
    </row>
    <row r="86" spans="1:17" ht="37.5" x14ac:dyDescent="0.25">
      <c r="B86" s="42" t="s">
        <v>115</v>
      </c>
    </row>
    <row r="87" spans="1:17" ht="18.75" x14ac:dyDescent="0.25">
      <c r="B87" s="42" t="s">
        <v>116</v>
      </c>
    </row>
    <row r="88" spans="1:17" ht="18.75" x14ac:dyDescent="0.25">
      <c r="B88" s="42" t="s">
        <v>117</v>
      </c>
    </row>
    <row r="89" spans="1:17" ht="18.75" x14ac:dyDescent="0.25">
      <c r="B89" s="42" t="s">
        <v>118</v>
      </c>
    </row>
    <row r="90" spans="1:17" ht="18.75" x14ac:dyDescent="0.25">
      <c r="B90" s="42" t="s">
        <v>119</v>
      </c>
    </row>
    <row r="91" spans="1:17" x14ac:dyDescent="0.25">
      <c r="B91" s="40"/>
    </row>
    <row r="92" spans="1:17" ht="18.75" x14ac:dyDescent="0.3">
      <c r="B92" s="37"/>
    </row>
    <row r="93" spans="1:17" ht="18.75" x14ac:dyDescent="0.3">
      <c r="B93" s="37"/>
    </row>
    <row r="94" spans="1:17" ht="33.75" customHeight="1" x14ac:dyDescent="0.35">
      <c r="A94" s="1" t="s">
        <v>96</v>
      </c>
      <c r="B94" s="27" t="s">
        <v>102</v>
      </c>
      <c r="C94" s="88" t="s">
        <v>99</v>
      </c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</row>
    <row r="95" spans="1:17" ht="23.25" x14ac:dyDescent="0.35">
      <c r="B95" s="28" t="s">
        <v>101</v>
      </c>
      <c r="C95" s="102" t="s">
        <v>103</v>
      </c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</row>
    <row r="96" spans="1:17" ht="23.25" hidden="1" x14ac:dyDescent="0.35">
      <c r="B96" s="89"/>
      <c r="C96" s="89"/>
      <c r="D96" s="89"/>
    </row>
    <row r="97" spans="2:4" ht="23.25" x14ac:dyDescent="0.25">
      <c r="B97" s="21" t="s">
        <v>97</v>
      </c>
      <c r="C97" s="21"/>
      <c r="D97" s="21"/>
    </row>
    <row r="98" spans="2:4" ht="21" customHeight="1" x14ac:dyDescent="0.35">
      <c r="B98" s="20" t="s">
        <v>98</v>
      </c>
      <c r="C98" s="20"/>
    </row>
    <row r="99" spans="2:4" ht="21" x14ac:dyDescent="0.35">
      <c r="B99" s="90"/>
      <c r="C99" s="90"/>
      <c r="D99" s="90"/>
    </row>
  </sheetData>
  <mergeCells count="12">
    <mergeCell ref="C95:Q95"/>
    <mergeCell ref="B96:D96"/>
    <mergeCell ref="B99:D99"/>
    <mergeCell ref="E7:Q7"/>
    <mergeCell ref="B7:B8"/>
    <mergeCell ref="C7:C8"/>
    <mergeCell ref="D7:D8"/>
    <mergeCell ref="B1:Q1"/>
    <mergeCell ref="B2:Q2"/>
    <mergeCell ref="B3:Q3"/>
    <mergeCell ref="B4:Q4"/>
    <mergeCell ref="C94:Q94"/>
  </mergeCells>
  <printOptions horizontalCentered="1" verticalCentered="1"/>
  <pageMargins left="0.70866141732283472" right="0.43307086614173229" top="0.27559055118110237" bottom="0.15748031496062992" header="0.23622047244094491" footer="0.19685039370078741"/>
  <pageSetup paperSize="119" scale="38" fitToHeight="0" orientation="landscape" r:id="rId1"/>
  <rowBreaks count="2" manualBreakCount="2">
    <brk id="43" min="1" max="16" man="1"/>
    <brk id="95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3"/>
  <sheetViews>
    <sheetView view="pageBreakPreview" topLeftCell="B67" zoomScale="60" zoomScaleNormal="100" workbookViewId="0">
      <selection activeCell="G83" sqref="G83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16" width="14.5703125" customWidth="1"/>
    <col min="17" max="17" width="25" customWidth="1"/>
  </cols>
  <sheetData>
    <row r="1" spans="2:18" ht="28.5" customHeigh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7"/>
    </row>
    <row r="2" spans="2:18" ht="21" customHeight="1" x14ac:dyDescent="0.3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6"/>
    </row>
    <row r="3" spans="2:18" ht="18.75" x14ac:dyDescent="0.3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7"/>
    </row>
    <row r="4" spans="2:18" ht="15.75" customHeight="1" x14ac:dyDescent="0.3">
      <c r="B4" s="97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8" ht="30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163337254.56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95824616.640000001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>
        <v>26901888.100000001</v>
      </c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79491760.5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>
        <v>1460000</v>
      </c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4357000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4008226.99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11975856.140000001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20907776.32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2871016.63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7007514.5800000001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1254948.98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>
        <v>142192</v>
      </c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415422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>
        <v>0</v>
      </c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2626839.9000000004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>
        <v>746770.61</v>
      </c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2116569.73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>
        <v>239337.94</v>
      </c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1082547.55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>
        <v>418720.11</v>
      </c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1999738.38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>
        <v>1933312</v>
      </c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4376195.2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40197229.850000001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>
        <v>76700</v>
      </c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233640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>
        <v>0</v>
      </c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>
        <v>0</v>
      </c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>
        <v>5760000</v>
      </c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5760000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>
        <v>56618.05</v>
      </c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754009.85000000009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6407631.75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218182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1964740.53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163337254.56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88" t="s">
        <v>102</v>
      </c>
      <c r="L94" s="88"/>
      <c r="M94" s="88"/>
      <c r="N94" s="88"/>
    </row>
    <row r="95" spans="2:17" ht="23.25" x14ac:dyDescent="0.35">
      <c r="B95" s="45" t="s">
        <v>125</v>
      </c>
      <c r="H95" s="46"/>
      <c r="I95" s="46"/>
      <c r="J95" s="46"/>
      <c r="K95" s="106" t="s">
        <v>123</v>
      </c>
      <c r="L95" s="106"/>
      <c r="M95" s="106"/>
      <c r="N95" s="106"/>
    </row>
    <row r="97" spans="1:17" ht="33.75" customHeight="1" x14ac:dyDescent="0.35">
      <c r="A97" s="1" t="s">
        <v>96</v>
      </c>
      <c r="D97" s="88" t="s">
        <v>99</v>
      </c>
      <c r="E97" s="88"/>
      <c r="F97" s="8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2" t="s">
        <v>126</v>
      </c>
      <c r="E98" s="102"/>
      <c r="F98" s="10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89"/>
      <c r="C100" s="89"/>
      <c r="D100" s="89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0"/>
      <c r="C103" s="90"/>
      <c r="D103" s="90"/>
    </row>
  </sheetData>
  <mergeCells count="14">
    <mergeCell ref="D98:F98"/>
    <mergeCell ref="K94:N94"/>
    <mergeCell ref="K95:N95"/>
    <mergeCell ref="B100:D100"/>
    <mergeCell ref="B103:D103"/>
    <mergeCell ref="D97:F97"/>
    <mergeCell ref="B1:Q1"/>
    <mergeCell ref="B2:Q2"/>
    <mergeCell ref="B3:Q3"/>
    <mergeCell ref="B4:Q4"/>
    <mergeCell ref="B7:B8"/>
    <mergeCell ref="C7:C8"/>
    <mergeCell ref="D7:D8"/>
    <mergeCell ref="E7:Q7"/>
  </mergeCells>
  <pageMargins left="1.07" right="0.27" top="0.39" bottom="0.5" header="0.27" footer="0.31496062992125984"/>
  <pageSetup paperSize="119" scale="39" orientation="landscape" r:id="rId1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3"/>
  <sheetViews>
    <sheetView view="pageBreakPreview" topLeftCell="B1" zoomScale="60" zoomScaleNormal="100" workbookViewId="0">
      <selection activeCell="B1" sqref="A1:XFD1048576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6" width="14.5703125" customWidth="1"/>
    <col min="17" max="17" width="25" customWidth="1"/>
  </cols>
  <sheetData>
    <row r="1" spans="2:18" ht="28.5" customHeigh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7"/>
    </row>
    <row r="2" spans="2:18" ht="21" customHeight="1" x14ac:dyDescent="0.3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6"/>
    </row>
    <row r="3" spans="2:18" ht="18.75" x14ac:dyDescent="0.3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7"/>
    </row>
    <row r="4" spans="2:18" ht="15.75" customHeight="1" x14ac:dyDescent="0.3">
      <c r="B4" s="97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8" ht="30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357964502.38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182422175.59000003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132884501.74000001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29543107.210000001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19994566.640000001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-33219712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39481444.590000004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12465108.219999999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1616521.48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/>
      <c r="K19" s="11">
        <v>0</v>
      </c>
      <c r="L19" s="11"/>
      <c r="M19" s="11"/>
      <c r="N19" s="11"/>
      <c r="O19" s="12"/>
      <c r="P19" s="12"/>
      <c r="Q19" s="13">
        <f t="shared" si="5"/>
        <v>1943982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0</v>
      </c>
      <c r="L20" s="11"/>
      <c r="M20" s="11"/>
      <c r="N20" s="11"/>
      <c r="O20" s="12"/>
      <c r="P20" s="12"/>
      <c r="Q20" s="13">
        <f t="shared" si="5"/>
        <v>29840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2206000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/>
      <c r="K21" s="11"/>
      <c r="L21" s="11"/>
      <c r="M21" s="11"/>
      <c r="N21" s="11"/>
      <c r="O21" s="12"/>
      <c r="P21" s="12"/>
      <c r="Q21" s="13">
        <f t="shared" si="5"/>
        <v>5241122.91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/>
      <c r="K22" s="11"/>
      <c r="L22" s="11"/>
      <c r="M22" s="11"/>
      <c r="N22" s="11"/>
      <c r="O22" s="12"/>
      <c r="P22" s="12"/>
      <c r="Q22" s="13">
        <f t="shared" si="5"/>
        <v>4176259.17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/>
      <c r="K23" s="11"/>
      <c r="L23" s="11"/>
      <c r="M23" s="11"/>
      <c r="N23" s="11"/>
      <c r="O23" s="12"/>
      <c r="P23" s="12"/>
      <c r="Q23" s="13">
        <f t="shared" si="5"/>
        <v>2917571.19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-14400000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/>
      <c r="K24" s="11"/>
      <c r="L24" s="11"/>
      <c r="M24" s="11"/>
      <c r="N24" s="11"/>
      <c r="O24" s="12"/>
      <c r="P24" s="12"/>
      <c r="Q24" s="13">
        <f t="shared" si="5"/>
        <v>2886157.42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2500000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8204882.2000000002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4638200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118095691.43000001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259478.92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-2109800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15580000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100816678.88</v>
      </c>
    </row>
    <row r="30" spans="2:17" s="4" customFormat="1" ht="27" customHeight="1" x14ac:dyDescent="0.35">
      <c r="B30" s="6" t="s">
        <v>42</v>
      </c>
      <c r="C30" s="11">
        <v>3499999</v>
      </c>
      <c r="D30" s="12"/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158629.95000000001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/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6259350.79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-3962000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/>
      <c r="K35" s="11"/>
      <c r="L35" s="11"/>
      <c r="M35" s="11"/>
      <c r="N35" s="11"/>
      <c r="O35" s="11"/>
      <c r="P35" s="12"/>
      <c r="Q35" s="13">
        <f t="shared" si="5"/>
        <v>9854669.9000000004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23881512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17965190.77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18500000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12819949.390000001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540000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-780000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/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4381512.22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7700000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7700000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357964502.38</v>
      </c>
    </row>
    <row r="84" spans="2:17" ht="18.75" x14ac:dyDescent="0.25">
      <c r="B84" s="41" t="s">
        <v>113</v>
      </c>
    </row>
    <row r="85" spans="2:17" ht="18.75" x14ac:dyDescent="0.25">
      <c r="B85" s="42" t="s">
        <v>114</v>
      </c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88" t="s">
        <v>102</v>
      </c>
      <c r="L94" s="88"/>
      <c r="M94" s="88"/>
      <c r="N94" s="88"/>
    </row>
    <row r="95" spans="2:17" ht="23.25" x14ac:dyDescent="0.35">
      <c r="B95" s="45" t="s">
        <v>125</v>
      </c>
      <c r="H95" s="46"/>
      <c r="I95" s="46"/>
      <c r="J95" s="46"/>
      <c r="K95" s="106" t="s">
        <v>123</v>
      </c>
      <c r="L95" s="106"/>
      <c r="M95" s="106"/>
      <c r="N95" s="106"/>
    </row>
    <row r="97" spans="1:17" ht="33.75" customHeight="1" x14ac:dyDescent="0.35">
      <c r="A97" s="1" t="s">
        <v>96</v>
      </c>
      <c r="D97" s="88" t="s">
        <v>99</v>
      </c>
      <c r="E97" s="88"/>
      <c r="F97" s="8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2" t="s">
        <v>126</v>
      </c>
      <c r="E98" s="102"/>
      <c r="F98" s="10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89"/>
      <c r="C100" s="89"/>
      <c r="D100" s="89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0"/>
      <c r="C103" s="90"/>
      <c r="D103" s="90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1.07" right="0.27" top="0.39" bottom="0.5" header="0.27" footer="0.31496062992126"/>
  <pageSetup paperSize="119" scale="35" orientation="landscape" r:id="rId1"/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03"/>
  <sheetViews>
    <sheetView view="pageBreakPreview" topLeftCell="B19" zoomScale="60" zoomScaleNormal="100" workbookViewId="0">
      <pane xSplit="1" topLeftCell="C1" activePane="topRight" state="frozen"/>
      <selection activeCell="B1" sqref="B1"/>
      <selection pane="topRight" activeCell="D55" sqref="D55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6" width="14.5703125" customWidth="1"/>
    <col min="17" max="17" width="25" customWidth="1"/>
  </cols>
  <sheetData>
    <row r="1" spans="2:18" ht="28.5" customHeigh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7"/>
    </row>
    <row r="2" spans="2:18" ht="21" customHeight="1" x14ac:dyDescent="0.3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6"/>
    </row>
    <row r="3" spans="2:18" ht="18.75" x14ac:dyDescent="0.3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7"/>
    </row>
    <row r="4" spans="2:18" ht="15.75" customHeight="1" x14ac:dyDescent="0.3">
      <c r="B4" s="107" t="s">
        <v>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8" ht="30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459843664.75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-8000000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247823011.63000003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-8522822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187202702.71000001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522822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32483107.210000001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/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28137201.710000001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-31949712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60657881.689999998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20535813.849999998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400000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2152486.6800000002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-21037512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/>
      <c r="M19" s="11"/>
      <c r="N19" s="11"/>
      <c r="O19" s="12"/>
      <c r="P19" s="12"/>
      <c r="Q19" s="13">
        <f t="shared" si="5"/>
        <v>2491644.5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/>
      <c r="M20" s="11"/>
      <c r="N20" s="11"/>
      <c r="O20" s="12"/>
      <c r="P20" s="12"/>
      <c r="Q20" s="13">
        <f t="shared" si="5"/>
        <v>191546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2476000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/>
      <c r="M21" s="11"/>
      <c r="N21" s="11"/>
      <c r="O21" s="12"/>
      <c r="P21" s="12"/>
      <c r="Q21" s="13">
        <f t="shared" si="5"/>
        <v>5721122.9100000001</v>
      </c>
    </row>
    <row r="22" spans="2:17" s="4" customFormat="1" ht="27" customHeight="1" x14ac:dyDescent="0.35">
      <c r="B22" s="6" t="s">
        <v>34</v>
      </c>
      <c r="C22" s="11">
        <v>12600000</v>
      </c>
      <c r="D22" s="12"/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/>
      <c r="M22" s="11"/>
      <c r="N22" s="11"/>
      <c r="O22" s="12"/>
      <c r="P22" s="12"/>
      <c r="Q22" s="13">
        <f t="shared" si="5"/>
        <v>5782320.4799999995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-10920000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/>
      <c r="M23" s="11"/>
      <c r="N23" s="11"/>
      <c r="O23" s="12"/>
      <c r="P23" s="12"/>
      <c r="Q23" s="13">
        <f t="shared" si="5"/>
        <v>3561668.3499999996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-17400000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/>
      <c r="M24" s="11"/>
      <c r="N24" s="11"/>
      <c r="O24" s="12"/>
      <c r="P24" s="12"/>
      <c r="Q24" s="13">
        <f t="shared" si="5"/>
        <v>3696647.42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16100000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0</v>
      </c>
      <c r="M25" s="11"/>
      <c r="N25" s="11">
        <v>0</v>
      </c>
      <c r="O25" s="2"/>
      <c r="P25" s="12"/>
      <c r="Q25" s="13">
        <f t="shared" si="5"/>
        <v>16524631.5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-8761800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124474034.07999998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0</v>
      </c>
      <c r="M27" s="11"/>
      <c r="N27" s="11"/>
      <c r="O27" s="11"/>
      <c r="P27" s="12"/>
      <c r="Q27" s="13">
        <f t="shared" si="5"/>
        <v>1386856.92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-9109800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299065.09999999998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10630000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11">
        <v>0</v>
      </c>
      <c r="M29" s="11"/>
      <c r="N29" s="11"/>
      <c r="O29" s="11"/>
      <c r="P29" s="12"/>
      <c r="Q29" s="13">
        <f t="shared" si="5"/>
        <v>101073470.47999999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-3000000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-1300000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0</v>
      </c>
      <c r="M31" s="11"/>
      <c r="N31" s="11"/>
      <c r="O31" s="11"/>
      <c r="P31" s="12"/>
      <c r="Q31" s="13">
        <f t="shared" si="5"/>
        <v>786207.10000000009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410000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447817.89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-2100000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0</v>
      </c>
      <c r="M33" s="11"/>
      <c r="N33" s="11">
        <v>0</v>
      </c>
      <c r="O33" s="11"/>
      <c r="P33" s="12"/>
      <c r="Q33" s="13">
        <f t="shared" si="5"/>
        <v>6306550.79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-312000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/>
      <c r="M35" s="11"/>
      <c r="N35" s="11"/>
      <c r="O35" s="11"/>
      <c r="P35" s="12"/>
      <c r="Q35" s="13">
        <f t="shared" si="5"/>
        <v>14174065.800000001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33411512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26888737.350000001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30800000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0</v>
      </c>
      <c r="M53" s="11"/>
      <c r="N53" s="11">
        <v>0</v>
      </c>
      <c r="O53" s="11"/>
      <c r="P53" s="12"/>
      <c r="Q53" s="13">
        <f t="shared" si="5"/>
        <v>19584446.43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140000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/>
      <c r="O54" s="11">
        <v>0</v>
      </c>
      <c r="P54" s="12"/>
      <c r="Q54" s="13">
        <f t="shared" si="5"/>
        <v>975879</v>
      </c>
    </row>
    <row r="55" spans="2:17" s="4" customFormat="1" ht="27" customHeight="1" x14ac:dyDescent="0.35">
      <c r="B55" s="6" t="s">
        <v>67</v>
      </c>
      <c r="C55" s="1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820000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/>
      <c r="M56" s="11"/>
      <c r="N56" s="11"/>
      <c r="O56" s="11">
        <v>0</v>
      </c>
      <c r="P56" s="12"/>
      <c r="Q56" s="13">
        <f t="shared" si="5"/>
        <v>20576.84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-1100000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543713.31999999995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570000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306328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8">
        <f t="shared" si="11"/>
        <v>49338112.969999999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459843664.75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H94" s="27"/>
      <c r="I94" s="27"/>
      <c r="J94" s="27"/>
      <c r="K94" s="88" t="s">
        <v>102</v>
      </c>
      <c r="L94" s="88"/>
      <c r="M94" s="88"/>
      <c r="N94" s="88"/>
    </row>
    <row r="95" spans="2:17" ht="23.25" x14ac:dyDescent="0.35">
      <c r="B95" s="45" t="s">
        <v>125</v>
      </c>
      <c r="H95" s="46"/>
      <c r="I95" s="46"/>
      <c r="J95" s="46"/>
      <c r="K95" s="106" t="s">
        <v>123</v>
      </c>
      <c r="L95" s="106"/>
      <c r="M95" s="106"/>
      <c r="N95" s="106"/>
    </row>
    <row r="97" spans="1:17" ht="33.75" customHeight="1" x14ac:dyDescent="0.35">
      <c r="A97" s="1" t="s">
        <v>96</v>
      </c>
      <c r="D97" s="88" t="s">
        <v>99</v>
      </c>
      <c r="E97" s="88"/>
      <c r="F97" s="8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2" t="s">
        <v>126</v>
      </c>
      <c r="E98" s="102"/>
      <c r="F98" s="10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89"/>
      <c r="C100" s="89"/>
      <c r="D100" s="89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0"/>
      <c r="C103" s="90"/>
      <c r="D103" s="90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K94:N94"/>
    <mergeCell ref="K95:N95"/>
    <mergeCell ref="D97:F97"/>
    <mergeCell ref="D98:F98"/>
    <mergeCell ref="B100:D100"/>
  </mergeCells>
  <pageMargins left="0.26" right="0.61" top="0.74803149606299213" bottom="0.74803149606299213" header="0.31496062992125984" footer="0.31496062992125984"/>
  <pageSetup paperSize="119" scale="36" orientation="landscape" r:id="rId1"/>
  <rowBreaks count="1" manualBreakCount="1">
    <brk id="48" max="1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03"/>
  <sheetViews>
    <sheetView view="pageBreakPreview" topLeftCell="B1" zoomScale="60" zoomScaleNormal="100" workbookViewId="0">
      <pane xSplit="1" topLeftCell="I1" activePane="topRight" state="frozen"/>
      <selection activeCell="B1" sqref="B1"/>
      <selection pane="topRight" activeCell="J11" sqref="J11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7" width="26.5703125" customWidth="1"/>
    <col min="8" max="8" width="28.5703125" customWidth="1"/>
    <col min="9" max="9" width="26.28515625" customWidth="1"/>
    <col min="10" max="10" width="24.140625" customWidth="1"/>
    <col min="11" max="11" width="22" bestFit="1" customWidth="1"/>
    <col min="12" max="12" width="24.5703125" customWidth="1"/>
    <col min="13" max="13" width="24.7109375" customWidth="1"/>
    <col min="14" max="14" width="26.5703125" customWidth="1"/>
    <col min="15" max="15" width="22.5703125" bestFit="1" customWidth="1"/>
    <col min="16" max="16" width="14.5703125" customWidth="1"/>
    <col min="17" max="17" width="25" customWidth="1"/>
  </cols>
  <sheetData>
    <row r="1" spans="2:18" ht="28.5" customHeigh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7"/>
    </row>
    <row r="2" spans="2:18" ht="21" customHeight="1" x14ac:dyDescent="0.3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6"/>
    </row>
    <row r="3" spans="2:18" ht="18.75" x14ac:dyDescent="0.3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7"/>
    </row>
    <row r="4" spans="2:18" ht="15.75" customHeight="1" x14ac:dyDescent="0.3">
      <c r="B4" s="107" t="s">
        <v>127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37"/>
    </row>
    <row r="5" spans="2:18" ht="15.75" customHeight="1" x14ac:dyDescent="0.25">
      <c r="B5" s="26" t="s">
        <v>3</v>
      </c>
      <c r="C5" s="26"/>
      <c r="D5" s="26"/>
      <c r="K5" s="39">
        <f>+K9-49338112.97</f>
        <v>0</v>
      </c>
    </row>
    <row r="7" spans="2:18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8" ht="30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8">
        <f>+C10+C16+C26+C36+C44+C52+C62+C67+C70</f>
        <v>1024795636</v>
      </c>
      <c r="D9" s="8">
        <f>+D10+D16+D26+D36+D44+D52+D62+D67+D70</f>
        <v>206847051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50464106.840000004</v>
      </c>
      <c r="H9" s="8">
        <f t="shared" si="0"/>
        <v>136014282.98000002</v>
      </c>
      <c r="I9" s="8">
        <f t="shared" si="0"/>
        <v>58612964.839999996</v>
      </c>
      <c r="J9" s="8">
        <f t="shared" si="0"/>
        <v>52541049.399999999</v>
      </c>
      <c r="K9" s="8">
        <f t="shared" si="0"/>
        <v>49338112.969999999</v>
      </c>
      <c r="L9" s="8">
        <f t="shared" si="0"/>
        <v>85330352.840000018</v>
      </c>
      <c r="M9" s="8">
        <f t="shared" si="0"/>
        <v>115419531.58</v>
      </c>
      <c r="N9" s="8">
        <f t="shared" si="0"/>
        <v>74244474.429999992</v>
      </c>
      <c r="O9" s="8">
        <f t="shared" si="0"/>
        <v>79277057.030000001</v>
      </c>
      <c r="P9" s="8">
        <f t="shared" si="0"/>
        <v>0</v>
      </c>
      <c r="Q9" s="8">
        <f>+E9+F9+G9+H9+I9+J9+K9+L9+M9+N9+O9+P9</f>
        <v>814115080.63</v>
      </c>
    </row>
    <row r="10" spans="2:18" s="4" customFormat="1" ht="27" customHeight="1" x14ac:dyDescent="0.35">
      <c r="B10" s="5" t="s">
        <v>22</v>
      </c>
      <c r="C10" s="9">
        <f>SUM(C11:C15)</f>
        <v>493015272</v>
      </c>
      <c r="D10" s="9">
        <f>SUM(D11:D15)</f>
        <v>-9361640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32370115.090000004</v>
      </c>
      <c r="H10" s="9">
        <f t="shared" si="1"/>
        <v>54017968.43</v>
      </c>
      <c r="I10" s="9">
        <f t="shared" si="1"/>
        <v>32579590.52</v>
      </c>
      <c r="J10" s="9">
        <f>SUM(J11:J15)</f>
        <v>32977265.609999999</v>
      </c>
      <c r="K10" s="9">
        <f>SUM(K11:K15)</f>
        <v>32423570.43</v>
      </c>
      <c r="L10" s="9">
        <f t="shared" ref="L10" si="2">SUM(L11:L15)</f>
        <v>33013696.740000002</v>
      </c>
      <c r="M10" s="9">
        <f t="shared" si="1"/>
        <v>35407569.469999999</v>
      </c>
      <c r="N10" s="9">
        <f t="shared" si="1"/>
        <v>60460805.740000002</v>
      </c>
      <c r="O10" s="10">
        <f>+O11+O12+O13+O14+O15</f>
        <v>62611117.019999996</v>
      </c>
      <c r="P10" s="10">
        <f>+P11+P12+P13+P14+P15</f>
        <v>0</v>
      </c>
      <c r="Q10" s="9">
        <f>SUM(Q11:Q15)</f>
        <v>439316200.60000002</v>
      </c>
    </row>
    <row r="11" spans="2:18" s="4" customFormat="1" ht="27" customHeight="1" x14ac:dyDescent="0.35">
      <c r="B11" s="6" t="s">
        <v>23</v>
      </c>
      <c r="C11" s="11">
        <v>375747353</v>
      </c>
      <c r="D11" s="12">
        <v>-8928822</v>
      </c>
      <c r="E11" s="11">
        <v>26334286.199999999</v>
      </c>
      <c r="F11" s="11">
        <v>26255586.199999999</v>
      </c>
      <c r="G11" s="11">
        <v>26901888.100000001</v>
      </c>
      <c r="H11" s="11">
        <v>26306936.199999999</v>
      </c>
      <c r="I11" s="11">
        <v>27085805.039999999</v>
      </c>
      <c r="J11" s="11">
        <v>27430973.93</v>
      </c>
      <c r="K11" s="11">
        <v>26887227.039999999</v>
      </c>
      <c r="L11" s="11">
        <v>27445516.780000001</v>
      </c>
      <c r="M11" s="11">
        <v>29558154.809999999</v>
      </c>
      <c r="N11" s="11">
        <v>28359956.690000001</v>
      </c>
      <c r="O11" s="12">
        <v>56896415.549999997</v>
      </c>
      <c r="P11" s="12">
        <v>0</v>
      </c>
      <c r="Q11" s="13">
        <f>+E11+F11+G11+H11+I11+J11+K11+L11+M11+N11+O11+P11</f>
        <v>329462746.54000002</v>
      </c>
    </row>
    <row r="12" spans="2:18" s="4" customFormat="1" ht="27" customHeight="1" x14ac:dyDescent="0.35">
      <c r="B12" s="6" t="s">
        <v>24</v>
      </c>
      <c r="C12" s="11">
        <v>67781665</v>
      </c>
      <c r="D12" s="12">
        <v>-838818</v>
      </c>
      <c r="E12" s="11">
        <v>1437000</v>
      </c>
      <c r="F12" s="11">
        <v>1460000</v>
      </c>
      <c r="G12" s="11">
        <v>1460000</v>
      </c>
      <c r="H12" s="11">
        <v>23726107.210000001</v>
      </c>
      <c r="I12" s="11">
        <v>1460000</v>
      </c>
      <c r="J12" s="11">
        <v>1470000</v>
      </c>
      <c r="K12" s="11">
        <v>1470000</v>
      </c>
      <c r="L12" s="11">
        <v>1470000</v>
      </c>
      <c r="M12" s="11">
        <v>1480000</v>
      </c>
      <c r="N12" s="11">
        <v>27874285.050000001</v>
      </c>
      <c r="O12" s="12">
        <v>1480000</v>
      </c>
      <c r="P12" s="12">
        <v>0</v>
      </c>
      <c r="Q12" s="13">
        <f>+E12+F12+G12+H12+I12+J12+K12+L12+M12+N12+O12+P12</f>
        <v>64787392.260000005</v>
      </c>
    </row>
    <row r="13" spans="2:18" s="4" customFormat="1" ht="27" customHeight="1" x14ac:dyDescent="0.35">
      <c r="B13" s="6" t="s">
        <v>25</v>
      </c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1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11">
        <v>49486254</v>
      </c>
      <c r="D15" s="12">
        <v>406000</v>
      </c>
      <c r="E15" s="11">
        <v>3989831.19</v>
      </c>
      <c r="F15" s="11">
        <v>3977797.96</v>
      </c>
      <c r="G15" s="11">
        <v>4008226.99</v>
      </c>
      <c r="H15" s="11">
        <v>3984925.02</v>
      </c>
      <c r="I15" s="11">
        <v>4033785.48</v>
      </c>
      <c r="J15" s="11">
        <v>4076291.68</v>
      </c>
      <c r="K15" s="11">
        <v>4066343.39</v>
      </c>
      <c r="L15" s="11">
        <v>4098179.96</v>
      </c>
      <c r="M15" s="11">
        <v>4369414.66</v>
      </c>
      <c r="N15" s="11">
        <v>4226564</v>
      </c>
      <c r="O15" s="12">
        <v>4234701.47</v>
      </c>
      <c r="P15" s="12">
        <v>0</v>
      </c>
      <c r="Q15" s="13">
        <f>+E15+F15+G15+H15+I15+J15+K15+L15+M15+N15+O15+P15</f>
        <v>45066061.799999997</v>
      </c>
    </row>
    <row r="16" spans="2:18" s="4" customFormat="1" ht="27" customHeight="1" x14ac:dyDescent="0.35">
      <c r="B16" s="5" t="s">
        <v>28</v>
      </c>
      <c r="C16" s="9">
        <f>SUM(C17:C25)</f>
        <v>180335892</v>
      </c>
      <c r="D16" s="9">
        <f>SUM(D17:D25)</f>
        <v>-6012321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7600979.4800000004</v>
      </c>
      <c r="H16" s="9">
        <f t="shared" si="4"/>
        <v>13731624.959999997</v>
      </c>
      <c r="I16" s="9">
        <f t="shared" si="4"/>
        <v>4842043.3099999996</v>
      </c>
      <c r="J16" s="9">
        <f>SUM(J17:J25)</f>
        <v>13468296.149999999</v>
      </c>
      <c r="K16" s="9">
        <f t="shared" si="4"/>
        <v>7708140.9500000002</v>
      </c>
      <c r="L16" s="9">
        <f t="shared" si="4"/>
        <v>13325600.129999999</v>
      </c>
      <c r="M16" s="9">
        <f t="shared" si="4"/>
        <v>31586270.82</v>
      </c>
      <c r="N16" s="9">
        <f t="shared" si="4"/>
        <v>9206505.4499999993</v>
      </c>
      <c r="O16" s="9">
        <f t="shared" si="4"/>
        <v>9930253.5600000005</v>
      </c>
      <c r="P16" s="9">
        <f t="shared" si="4"/>
        <v>0</v>
      </c>
      <c r="Q16" s="10">
        <f>+Q17+Q18+Q19+Q20+Q21+Q22+Q23+Q24+Q25</f>
        <v>124706511.64999999</v>
      </c>
    </row>
    <row r="17" spans="2:17" s="4" customFormat="1" ht="27" customHeight="1" x14ac:dyDescent="0.35">
      <c r="B17" s="6" t="s">
        <v>29</v>
      </c>
      <c r="C17" s="11">
        <v>33780000</v>
      </c>
      <c r="D17" s="12">
        <v>2000</v>
      </c>
      <c r="E17" s="11">
        <v>1991078.74</v>
      </c>
      <c r="F17" s="11">
        <v>2145419.21</v>
      </c>
      <c r="G17" s="11">
        <v>2871016.63</v>
      </c>
      <c r="H17" s="11">
        <v>3307631.68</v>
      </c>
      <c r="I17" s="11">
        <v>2149961.96</v>
      </c>
      <c r="J17" s="11">
        <v>4580946.34</v>
      </c>
      <c r="K17" s="11">
        <v>3489759.29</v>
      </c>
      <c r="L17" s="11">
        <v>3699699.17</v>
      </c>
      <c r="M17" s="11">
        <v>1994881.68</v>
      </c>
      <c r="N17" s="11">
        <v>1612933.46</v>
      </c>
      <c r="O17" s="12">
        <v>2490787.4</v>
      </c>
      <c r="P17" s="12">
        <v>0</v>
      </c>
      <c r="Q17" s="13">
        <f t="shared" ref="Q17:Q80" si="5">+E17+F17+G17+H17+I17+J17+K17+L17+M17+N17+O17+P17</f>
        <v>30334115.559999995</v>
      </c>
    </row>
    <row r="18" spans="2:17" s="4" customFormat="1" ht="27" customHeight="1" x14ac:dyDescent="0.35">
      <c r="B18" s="6" t="s">
        <v>30</v>
      </c>
      <c r="C18" s="11">
        <v>5800000</v>
      </c>
      <c r="D18" s="12">
        <v>1760000</v>
      </c>
      <c r="E18" s="11">
        <v>0</v>
      </c>
      <c r="F18" s="11">
        <v>488754.68</v>
      </c>
      <c r="G18" s="11">
        <v>766194.3</v>
      </c>
      <c r="H18" s="11">
        <v>99200</v>
      </c>
      <c r="I18" s="11">
        <v>262372.5</v>
      </c>
      <c r="J18" s="11">
        <v>23600</v>
      </c>
      <c r="K18" s="11">
        <v>512365.2</v>
      </c>
      <c r="L18" s="11">
        <v>1376841.21</v>
      </c>
      <c r="M18" s="11">
        <v>259109.36</v>
      </c>
      <c r="N18" s="11">
        <v>67054.679999999993</v>
      </c>
      <c r="O18" s="12">
        <v>953113.11</v>
      </c>
      <c r="P18" s="12">
        <v>0</v>
      </c>
      <c r="Q18" s="13">
        <f t="shared" si="5"/>
        <v>4808605.04</v>
      </c>
    </row>
    <row r="19" spans="2:17" s="4" customFormat="1" ht="27" customHeight="1" x14ac:dyDescent="0.35">
      <c r="B19" s="6" t="s">
        <v>31</v>
      </c>
      <c r="C19" s="11">
        <v>31000000</v>
      </c>
      <c r="D19" s="12">
        <v>-23508921</v>
      </c>
      <c r="E19" s="11">
        <v>0</v>
      </c>
      <c r="F19" s="11">
        <v>273230</v>
      </c>
      <c r="G19" s="11">
        <v>142192</v>
      </c>
      <c r="H19" s="11">
        <v>954600</v>
      </c>
      <c r="I19" s="11">
        <v>573960</v>
      </c>
      <c r="J19" s="11">
        <v>110900</v>
      </c>
      <c r="K19" s="11">
        <v>436762.5</v>
      </c>
      <c r="L19" s="11">
        <v>1305200</v>
      </c>
      <c r="M19" s="11">
        <v>113500</v>
      </c>
      <c r="N19" s="11">
        <v>670563.72</v>
      </c>
      <c r="O19" s="12">
        <v>581800</v>
      </c>
      <c r="P19" s="12"/>
      <c r="Q19" s="13">
        <f t="shared" si="5"/>
        <v>5162708.22</v>
      </c>
    </row>
    <row r="20" spans="2:17" s="4" customFormat="1" ht="27" customHeight="1" x14ac:dyDescent="0.35">
      <c r="B20" s="6" t="s">
        <v>32</v>
      </c>
      <c r="C20" s="11">
        <v>2600000</v>
      </c>
      <c r="D20" s="12">
        <v>-1570200</v>
      </c>
      <c r="E20" s="11">
        <v>0</v>
      </c>
      <c r="F20" s="11">
        <v>28000</v>
      </c>
      <c r="G20" s="11">
        <v>0</v>
      </c>
      <c r="H20" s="11"/>
      <c r="I20" s="11">
        <v>1840</v>
      </c>
      <c r="J20" s="11"/>
      <c r="K20" s="11">
        <v>161706</v>
      </c>
      <c r="L20" s="11">
        <v>9520</v>
      </c>
      <c r="M20" s="11"/>
      <c r="N20" s="11">
        <v>96672.9</v>
      </c>
      <c r="O20" s="12">
        <v>102930</v>
      </c>
      <c r="P20" s="12"/>
      <c r="Q20" s="13">
        <f t="shared" si="5"/>
        <v>400668.9</v>
      </c>
    </row>
    <row r="21" spans="2:17" s="4" customFormat="1" ht="27" customHeight="1" x14ac:dyDescent="0.35">
      <c r="B21" s="6" t="s">
        <v>33</v>
      </c>
      <c r="C21" s="11">
        <v>13025891</v>
      </c>
      <c r="D21" s="12">
        <v>5576000</v>
      </c>
      <c r="E21" s="11">
        <v>565259.18000000005</v>
      </c>
      <c r="F21" s="11">
        <v>1578144.83</v>
      </c>
      <c r="G21" s="11">
        <v>483435.89</v>
      </c>
      <c r="H21" s="11">
        <v>2592326.5299999998</v>
      </c>
      <c r="I21" s="11">
        <v>21956.48</v>
      </c>
      <c r="J21" s="11">
        <v>480000</v>
      </c>
      <c r="K21" s="11"/>
      <c r="L21" s="11">
        <v>444980</v>
      </c>
      <c r="M21" s="11">
        <v>800196.48</v>
      </c>
      <c r="N21" s="11">
        <v>456024.56</v>
      </c>
      <c r="O21" s="12">
        <v>376024.56</v>
      </c>
      <c r="P21" s="12"/>
      <c r="Q21" s="13">
        <f t="shared" si="5"/>
        <v>7798348.5099999998</v>
      </c>
    </row>
    <row r="22" spans="2:17" s="4" customFormat="1" ht="27" customHeight="1" x14ac:dyDescent="0.35">
      <c r="B22" s="6" t="s">
        <v>34</v>
      </c>
      <c r="C22" s="11">
        <v>12600000</v>
      </c>
      <c r="D22" s="12">
        <v>136070</v>
      </c>
      <c r="E22" s="11"/>
      <c r="F22" s="11">
        <v>1369799.12</v>
      </c>
      <c r="G22" s="11">
        <v>746770.61</v>
      </c>
      <c r="H22" s="11">
        <v>753330.02</v>
      </c>
      <c r="I22" s="11">
        <v>1306359.42</v>
      </c>
      <c r="J22" s="11">
        <v>803067.84</v>
      </c>
      <c r="K22" s="11">
        <v>802993.47</v>
      </c>
      <c r="L22" s="11">
        <v>1089747.54</v>
      </c>
      <c r="M22" s="11">
        <v>2984381.41</v>
      </c>
      <c r="N22" s="11">
        <v>883247.7</v>
      </c>
      <c r="O22" s="12">
        <v>1216025.02</v>
      </c>
      <c r="P22" s="12"/>
      <c r="Q22" s="13">
        <f t="shared" si="5"/>
        <v>11955722.149999999</v>
      </c>
    </row>
    <row r="23" spans="2:17" s="4" customFormat="1" ht="45.75" customHeight="1" x14ac:dyDescent="0.35">
      <c r="B23" s="24" t="s">
        <v>35</v>
      </c>
      <c r="C23" s="11">
        <v>29590000</v>
      </c>
      <c r="D23" s="12">
        <v>-9270000</v>
      </c>
      <c r="E23" s="11">
        <v>0</v>
      </c>
      <c r="F23" s="11">
        <v>843209.61</v>
      </c>
      <c r="G23" s="11">
        <v>239337.94</v>
      </c>
      <c r="H23" s="11">
        <v>1710896.28</v>
      </c>
      <c r="I23" s="11">
        <v>124127.36</v>
      </c>
      <c r="J23" s="11">
        <v>170605.67</v>
      </c>
      <c r="K23" s="11">
        <v>473491.49</v>
      </c>
      <c r="L23" s="11">
        <v>158607.76999999999</v>
      </c>
      <c r="M23" s="11">
        <v>98063.74</v>
      </c>
      <c r="N23" s="11">
        <v>1525177.57</v>
      </c>
      <c r="O23" s="12">
        <v>3056960.14</v>
      </c>
      <c r="P23" s="12"/>
      <c r="Q23" s="13">
        <f t="shared" si="5"/>
        <v>8400477.5700000003</v>
      </c>
    </row>
    <row r="24" spans="2:17" s="4" customFormat="1" ht="43.5" customHeight="1" x14ac:dyDescent="0.35">
      <c r="B24" s="24" t="s">
        <v>36</v>
      </c>
      <c r="C24" s="11">
        <v>30340000</v>
      </c>
      <c r="D24" s="12">
        <v>3562730</v>
      </c>
      <c r="E24" s="11">
        <v>198931.63</v>
      </c>
      <c r="F24" s="11">
        <v>1382086.64</v>
      </c>
      <c r="G24" s="11">
        <v>418720.11</v>
      </c>
      <c r="H24" s="11">
        <v>484953.45</v>
      </c>
      <c r="I24" s="11">
        <v>401465.59</v>
      </c>
      <c r="J24" s="11">
        <v>554550</v>
      </c>
      <c r="K24" s="11">
        <v>255940</v>
      </c>
      <c r="L24" s="11">
        <v>126152.84</v>
      </c>
      <c r="M24" s="11">
        <v>23228369.050000001</v>
      </c>
      <c r="N24" s="11">
        <v>835509.76000000001</v>
      </c>
      <c r="O24" s="12">
        <v>274062.43</v>
      </c>
      <c r="P24" s="12"/>
      <c r="Q24" s="13">
        <f t="shared" si="5"/>
        <v>28160741.500000004</v>
      </c>
    </row>
    <row r="25" spans="2:17" s="4" customFormat="1" ht="27" customHeight="1" x14ac:dyDescent="0.35">
      <c r="B25" s="6" t="s">
        <v>37</v>
      </c>
      <c r="C25" s="11">
        <v>21600001</v>
      </c>
      <c r="D25" s="12">
        <v>17300000</v>
      </c>
      <c r="E25" s="11"/>
      <c r="F25" s="11">
        <v>2442883.2000000002</v>
      </c>
      <c r="G25" s="11">
        <v>1933312</v>
      </c>
      <c r="H25" s="11">
        <v>3828687</v>
      </c>
      <c r="I25" s="11">
        <v>0</v>
      </c>
      <c r="J25" s="11">
        <v>6744626.2999999998</v>
      </c>
      <c r="K25" s="11">
        <v>1575123</v>
      </c>
      <c r="L25" s="11">
        <v>5114851.5999999996</v>
      </c>
      <c r="M25" s="11">
        <v>2107769.1</v>
      </c>
      <c r="N25" s="11">
        <v>3059321.1</v>
      </c>
      <c r="O25" s="12">
        <v>878550.9</v>
      </c>
      <c r="P25" s="12"/>
      <c r="Q25" s="13">
        <f t="shared" si="5"/>
        <v>27685124.200000003</v>
      </c>
    </row>
    <row r="26" spans="2:17" s="4" customFormat="1" ht="27" customHeight="1" x14ac:dyDescent="0.35">
      <c r="B26" s="5" t="s">
        <v>38</v>
      </c>
      <c r="C26" s="9">
        <f>SUM(C27:C35)</f>
        <v>309474472</v>
      </c>
      <c r="D26" s="9">
        <f>SUM(D27:D35)</f>
        <v>167359500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5893318.0499999998</v>
      </c>
      <c r="H26" s="9">
        <f t="shared" si="6"/>
        <v>67261489.530000001</v>
      </c>
      <c r="I26" s="9">
        <f t="shared" si="6"/>
        <v>10636972.050000001</v>
      </c>
      <c r="J26" s="9">
        <f t="shared" si="6"/>
        <v>3597286.85</v>
      </c>
      <c r="K26" s="9">
        <f t="shared" si="6"/>
        <v>2781055.8</v>
      </c>
      <c r="L26" s="9">
        <f t="shared" si="6"/>
        <v>28715910.570000004</v>
      </c>
      <c r="M26" s="9">
        <f t="shared" si="6"/>
        <v>45634991.289999999</v>
      </c>
      <c r="N26" s="9">
        <f t="shared" si="6"/>
        <v>1516798.44</v>
      </c>
      <c r="O26" s="9">
        <f t="shared" si="6"/>
        <v>4413219.33</v>
      </c>
      <c r="P26" s="9">
        <f t="shared" si="6"/>
        <v>0</v>
      </c>
      <c r="Q26" s="10">
        <f>+Q27+Q28+Q29+Q30+Q31+Q33+Q32+Q34+Q35+Q36+Q37</f>
        <v>204754953.71000004</v>
      </c>
    </row>
    <row r="27" spans="2:17" s="4" customFormat="1" ht="27" customHeight="1" x14ac:dyDescent="0.35">
      <c r="B27" s="6" t="s">
        <v>39</v>
      </c>
      <c r="C27" s="11">
        <v>7700000</v>
      </c>
      <c r="D27" s="12">
        <v>-3078800</v>
      </c>
      <c r="E27" s="11">
        <v>0</v>
      </c>
      <c r="F27" s="11">
        <v>33830</v>
      </c>
      <c r="G27" s="11">
        <v>0</v>
      </c>
      <c r="H27" s="11"/>
      <c r="I27" s="11">
        <v>225648.92</v>
      </c>
      <c r="J27" s="11">
        <v>746690</v>
      </c>
      <c r="K27" s="11">
        <v>380688</v>
      </c>
      <c r="L27" s="11">
        <v>154751.96</v>
      </c>
      <c r="M27" s="11">
        <v>163219</v>
      </c>
      <c r="N27" s="11">
        <v>1085971</v>
      </c>
      <c r="O27" s="11">
        <v>276796.01</v>
      </c>
      <c r="P27" s="12"/>
      <c r="Q27" s="13">
        <f t="shared" si="5"/>
        <v>3067594.8899999997</v>
      </c>
    </row>
    <row r="28" spans="2:17" s="4" customFormat="1" ht="27" customHeight="1" x14ac:dyDescent="0.35">
      <c r="B28" s="6" t="s">
        <v>40</v>
      </c>
      <c r="C28" s="11">
        <v>10700000</v>
      </c>
      <c r="D28" s="12">
        <v>-4753300</v>
      </c>
      <c r="E28" s="11">
        <v>0</v>
      </c>
      <c r="F28" s="11">
        <v>156940</v>
      </c>
      <c r="G28" s="11">
        <v>76700</v>
      </c>
      <c r="H28" s="11">
        <v>63720</v>
      </c>
      <c r="I28" s="11">
        <v>1705.1</v>
      </c>
      <c r="J28" s="11">
        <v>0</v>
      </c>
      <c r="K28" s="11">
        <v>0</v>
      </c>
      <c r="L28" s="11">
        <v>9118</v>
      </c>
      <c r="M28" s="11">
        <v>0</v>
      </c>
      <c r="N28" s="11">
        <v>0</v>
      </c>
      <c r="O28" s="11">
        <v>1075.5</v>
      </c>
      <c r="P28" s="12"/>
      <c r="Q28" s="13">
        <f t="shared" si="5"/>
        <v>309258.59999999998</v>
      </c>
    </row>
    <row r="29" spans="2:17" s="4" customFormat="1" ht="27" customHeight="1" x14ac:dyDescent="0.35">
      <c r="B29" s="6" t="s">
        <v>41</v>
      </c>
      <c r="C29" s="11">
        <v>228422500</v>
      </c>
      <c r="D29" s="12">
        <v>187940100</v>
      </c>
      <c r="E29" s="11">
        <v>0</v>
      </c>
      <c r="F29" s="11">
        <v>33400000</v>
      </c>
      <c r="G29" s="11">
        <v>0</v>
      </c>
      <c r="H29" s="11">
        <v>66785036.799999997</v>
      </c>
      <c r="I29" s="11">
        <v>631642.07999999996</v>
      </c>
      <c r="J29" s="11">
        <v>0</v>
      </c>
      <c r="K29" s="11">
        <v>256791.6</v>
      </c>
      <c r="L29" s="50">
        <v>22877760.670000002</v>
      </c>
      <c r="M29" s="11">
        <v>44198460.149999999</v>
      </c>
      <c r="N29" s="11">
        <v>25641.4</v>
      </c>
      <c r="O29" s="11">
        <v>3182307.27</v>
      </c>
      <c r="P29" s="12"/>
      <c r="Q29" s="13">
        <f t="shared" si="5"/>
        <v>171357639.97</v>
      </c>
    </row>
    <row r="30" spans="2:17" s="4" customFormat="1" ht="27" customHeight="1" x14ac:dyDescent="0.35">
      <c r="B30" s="6" t="s">
        <v>42</v>
      </c>
      <c r="C30" s="11">
        <v>3499999</v>
      </c>
      <c r="D30" s="12">
        <v>-2200000</v>
      </c>
      <c r="E30" s="11">
        <v>0</v>
      </c>
      <c r="F30" s="11"/>
      <c r="G30" s="11">
        <v>0</v>
      </c>
      <c r="H30" s="11"/>
      <c r="I30" s="11"/>
      <c r="J30" s="11">
        <v>0</v>
      </c>
      <c r="K30" s="11">
        <v>0</v>
      </c>
      <c r="L30" s="11">
        <v>0</v>
      </c>
      <c r="M30" s="11"/>
      <c r="N30" s="11">
        <v>0</v>
      </c>
      <c r="O30" s="11">
        <v>0</v>
      </c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11">
        <v>3010000</v>
      </c>
      <c r="D31" s="12">
        <v>-700000</v>
      </c>
      <c r="E31" s="11">
        <v>0</v>
      </c>
      <c r="F31" s="11">
        <v>15750</v>
      </c>
      <c r="G31" s="11">
        <v>0</v>
      </c>
      <c r="H31" s="11">
        <v>39243.26</v>
      </c>
      <c r="I31" s="11">
        <v>103636.69</v>
      </c>
      <c r="J31" s="11">
        <v>587162.15</v>
      </c>
      <c r="K31" s="11">
        <v>40415</v>
      </c>
      <c r="L31" s="11">
        <v>950.17</v>
      </c>
      <c r="M31" s="11">
        <v>147500</v>
      </c>
      <c r="N31" s="11">
        <v>21240</v>
      </c>
      <c r="O31" s="11">
        <v>3530.5</v>
      </c>
      <c r="P31" s="12"/>
      <c r="Q31" s="13">
        <f t="shared" si="5"/>
        <v>959427.77000000014</v>
      </c>
    </row>
    <row r="32" spans="2:17" s="4" customFormat="1" ht="42" customHeight="1" x14ac:dyDescent="0.35">
      <c r="B32" s="6" t="s">
        <v>44</v>
      </c>
      <c r="C32" s="11">
        <v>290000</v>
      </c>
      <c r="D32" s="12">
        <v>470000</v>
      </c>
      <c r="E32" s="11">
        <v>0</v>
      </c>
      <c r="F32" s="11"/>
      <c r="G32" s="11">
        <v>0</v>
      </c>
      <c r="H32" s="11">
        <v>5310</v>
      </c>
      <c r="I32" s="11">
        <v>442507.89</v>
      </c>
      <c r="J32" s="11"/>
      <c r="K32" s="11">
        <v>0</v>
      </c>
      <c r="L32" s="11">
        <v>36068.6</v>
      </c>
      <c r="M32" s="11"/>
      <c r="N32" s="11"/>
      <c r="O32" s="11">
        <v>47395.37</v>
      </c>
      <c r="P32" s="12"/>
      <c r="Q32" s="13">
        <f t="shared" si="5"/>
        <v>531281.86</v>
      </c>
    </row>
    <row r="33" spans="2:17" s="4" customFormat="1" ht="39" customHeight="1" x14ac:dyDescent="0.35">
      <c r="B33" s="24" t="s">
        <v>45</v>
      </c>
      <c r="C33" s="11">
        <v>15595000</v>
      </c>
      <c r="D33" s="12">
        <v>-2580000</v>
      </c>
      <c r="E33" s="11">
        <v>0</v>
      </c>
      <c r="F33" s="11"/>
      <c r="G33" s="11">
        <v>5760000</v>
      </c>
      <c r="H33" s="11">
        <v>54943.75</v>
      </c>
      <c r="I33" s="11">
        <v>444407.03999999998</v>
      </c>
      <c r="J33" s="11">
        <v>35990</v>
      </c>
      <c r="K33" s="11">
        <v>11210</v>
      </c>
      <c r="L33" s="11">
        <v>4655506.9000000004</v>
      </c>
      <c r="M33" s="11">
        <v>109911.2</v>
      </c>
      <c r="N33" s="11">
        <v>12832.5</v>
      </c>
      <c r="O33" s="11">
        <v>2810.05</v>
      </c>
      <c r="P33" s="12"/>
      <c r="Q33" s="13">
        <f t="shared" si="5"/>
        <v>11087611.440000001</v>
      </c>
    </row>
    <row r="34" spans="2:17" s="4" customFormat="1" ht="39.75" customHeight="1" x14ac:dyDescent="0.35">
      <c r="B34" s="24" t="s">
        <v>46</v>
      </c>
      <c r="C34" s="11"/>
      <c r="D34" s="12"/>
      <c r="E34" s="11"/>
      <c r="F34" s="11"/>
      <c r="G34" s="11"/>
      <c r="H34" s="11"/>
      <c r="I34" s="11">
        <v>0</v>
      </c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11">
        <v>40256973</v>
      </c>
      <c r="D35" s="12">
        <v>-7738500</v>
      </c>
      <c r="E35" s="11">
        <v>0</v>
      </c>
      <c r="F35" s="11">
        <v>697391.8</v>
      </c>
      <c r="G35" s="11">
        <v>56618.05</v>
      </c>
      <c r="H35" s="11">
        <v>313235.71999999997</v>
      </c>
      <c r="I35" s="11">
        <v>8787424.3300000001</v>
      </c>
      <c r="J35" s="11">
        <v>2227444.7000000002</v>
      </c>
      <c r="K35" s="11">
        <v>2091951.2</v>
      </c>
      <c r="L35" s="11">
        <v>981754.27</v>
      </c>
      <c r="M35" s="11">
        <v>1015900.94</v>
      </c>
      <c r="N35" s="11">
        <v>371113.54</v>
      </c>
      <c r="O35" s="11">
        <v>899304.63</v>
      </c>
      <c r="P35" s="12"/>
      <c r="Q35" s="13">
        <f t="shared" si="5"/>
        <v>17442139.18</v>
      </c>
    </row>
    <row r="36" spans="2:17" s="4" customFormat="1" ht="27" customHeight="1" x14ac:dyDescent="0.35">
      <c r="B36" s="5" t="s">
        <v>48</v>
      </c>
      <c r="C36" s="9">
        <f>SUM(C37:C42)</f>
        <v>3000000</v>
      </c>
      <c r="D36" s="9">
        <f>SUM(D37:D42)</f>
        <v>-3000000</v>
      </c>
      <c r="E36" s="9">
        <f t="shared" ref="E36:M36" si="7">SUM(E37:E42)</f>
        <v>0</v>
      </c>
      <c r="F36" s="9"/>
      <c r="G36" s="9">
        <f t="shared" si="7"/>
        <v>0</v>
      </c>
      <c r="H36" s="9"/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11">
        <v>3000000</v>
      </c>
      <c r="D37" s="12">
        <v>-3000000</v>
      </c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11">
        <v>0</v>
      </c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1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1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1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1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1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1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9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11">
        <v>0</v>
      </c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1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1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1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11">
        <v>0</v>
      </c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1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11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1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11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1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11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9">
        <f>SUM(C53:C61)</f>
        <v>35070000</v>
      </c>
      <c r="D52" s="9">
        <f>SUM(D53:D61)</f>
        <v>39561512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4599694.22</v>
      </c>
      <c r="H52" s="9">
        <f t="shared" si="8"/>
        <v>1003200.06</v>
      </c>
      <c r="I52" s="9">
        <f t="shared" si="8"/>
        <v>10554358.960000001</v>
      </c>
      <c r="J52" s="9">
        <f>SUM(J53:J61)</f>
        <v>2498200.79</v>
      </c>
      <c r="K52" s="9">
        <f t="shared" si="8"/>
        <v>6425345.79</v>
      </c>
      <c r="L52" s="9">
        <f t="shared" si="8"/>
        <v>10275145.4</v>
      </c>
      <c r="M52" s="9">
        <f t="shared" si="8"/>
        <v>2790700</v>
      </c>
      <c r="N52" s="9">
        <f t="shared" si="8"/>
        <v>2106216.4499999997</v>
      </c>
      <c r="O52" s="9">
        <f t="shared" si="8"/>
        <v>2276615.29</v>
      </c>
      <c r="P52" s="9">
        <f t="shared" si="8"/>
        <v>0</v>
      </c>
      <c r="Q52" s="10">
        <f>+Q53+Q54+Q55+Q56+Q57+Q58+Q59+Q60+Q61</f>
        <v>44337414.489999995</v>
      </c>
    </row>
    <row r="53" spans="2:17" s="4" customFormat="1" ht="27" customHeight="1" x14ac:dyDescent="0.35">
      <c r="B53" s="6" t="s">
        <v>65</v>
      </c>
      <c r="C53" s="11">
        <v>9300000</v>
      </c>
      <c r="D53" s="12">
        <v>34840000</v>
      </c>
      <c r="E53" s="11">
        <v>0</v>
      </c>
      <c r="F53" s="11">
        <v>1746558.53</v>
      </c>
      <c r="G53" s="11">
        <v>218182</v>
      </c>
      <c r="H53" s="11">
        <v>1003200.06</v>
      </c>
      <c r="I53" s="11">
        <v>9852008.8000000007</v>
      </c>
      <c r="J53" s="11">
        <v>1253651.25</v>
      </c>
      <c r="K53" s="11">
        <v>5510845.79</v>
      </c>
      <c r="L53" s="11">
        <v>4464631.4000000004</v>
      </c>
      <c r="M53" s="11">
        <v>844880</v>
      </c>
      <c r="N53" s="11">
        <v>213735.76</v>
      </c>
      <c r="O53" s="11">
        <v>733798.64</v>
      </c>
      <c r="P53" s="12"/>
      <c r="Q53" s="13">
        <f t="shared" si="5"/>
        <v>25841492.23</v>
      </c>
    </row>
    <row r="54" spans="2:17" s="4" customFormat="1" ht="42" customHeight="1" x14ac:dyDescent="0.35">
      <c r="B54" s="24" t="s">
        <v>66</v>
      </c>
      <c r="C54" s="11">
        <v>1000000</v>
      </c>
      <c r="D54" s="12">
        <v>225000</v>
      </c>
      <c r="E54" s="11">
        <v>0</v>
      </c>
      <c r="F54" s="11">
        <v>61379</v>
      </c>
      <c r="G54" s="11">
        <v>0</v>
      </c>
      <c r="H54" s="11"/>
      <c r="I54" s="11"/>
      <c r="J54" s="11"/>
      <c r="K54" s="11">
        <v>914500</v>
      </c>
      <c r="L54" s="11">
        <v>0</v>
      </c>
      <c r="M54" s="11"/>
      <c r="N54" s="11">
        <v>187209.36</v>
      </c>
      <c r="O54" s="11">
        <v>15820</v>
      </c>
      <c r="P54" s="12"/>
      <c r="Q54" s="13">
        <f t="shared" si="5"/>
        <v>1178908.3599999999</v>
      </c>
    </row>
    <row r="55" spans="2:17" s="4" customFormat="1" ht="27" customHeight="1" x14ac:dyDescent="0.35">
      <c r="B55" s="6" t="s">
        <v>67</v>
      </c>
      <c r="C55" s="11">
        <v>550000</v>
      </c>
      <c r="D55" s="12">
        <v>1675000</v>
      </c>
      <c r="E55" s="11"/>
      <c r="F55" s="11"/>
      <c r="G55" s="11"/>
      <c r="H55" s="11"/>
      <c r="I55" s="11"/>
      <c r="J55" s="11"/>
      <c r="K55" s="11">
        <v>0</v>
      </c>
      <c r="L55" s="11">
        <v>400000</v>
      </c>
      <c r="M55" s="11">
        <v>0</v>
      </c>
      <c r="N55" s="11">
        <v>1671959.93</v>
      </c>
      <c r="O55" s="11">
        <v>0</v>
      </c>
      <c r="P55" s="12"/>
      <c r="Q55" s="13">
        <f t="shared" si="5"/>
        <v>2071959.93</v>
      </c>
    </row>
    <row r="56" spans="2:17" s="4" customFormat="1" ht="38.25" customHeight="1" x14ac:dyDescent="0.35">
      <c r="B56" s="24" t="s">
        <v>68</v>
      </c>
      <c r="C56" s="11">
        <v>12120000</v>
      </c>
      <c r="D56" s="12">
        <v>720000</v>
      </c>
      <c r="E56" s="11">
        <v>0</v>
      </c>
      <c r="F56" s="11">
        <v>0</v>
      </c>
      <c r="G56" s="11"/>
      <c r="H56" s="11"/>
      <c r="I56" s="11">
        <v>20576.84</v>
      </c>
      <c r="J56" s="11"/>
      <c r="K56" s="11"/>
      <c r="L56" s="11">
        <v>4076034</v>
      </c>
      <c r="M56" s="11"/>
      <c r="N56" s="11"/>
      <c r="O56" s="11">
        <v>0</v>
      </c>
      <c r="P56" s="12"/>
      <c r="Q56" s="13">
        <f t="shared" si="5"/>
        <v>4096610.84</v>
      </c>
    </row>
    <row r="57" spans="2:17" s="4" customFormat="1" ht="27" customHeight="1" x14ac:dyDescent="0.35">
      <c r="B57" s="6" t="s">
        <v>69</v>
      </c>
      <c r="C57" s="11">
        <v>8200000</v>
      </c>
      <c r="D57" s="12">
        <v>-450000</v>
      </c>
      <c r="E57" s="11"/>
      <c r="F57" s="11"/>
      <c r="G57" s="11"/>
      <c r="H57" s="11"/>
      <c r="I57" s="11">
        <v>543713.31999999995</v>
      </c>
      <c r="J57" s="11"/>
      <c r="K57" s="11">
        <v>0</v>
      </c>
      <c r="L57" s="11">
        <v>1084480</v>
      </c>
      <c r="M57" s="11">
        <v>1945820</v>
      </c>
      <c r="N57" s="11">
        <v>0</v>
      </c>
      <c r="O57" s="11">
        <v>1526996.65</v>
      </c>
      <c r="P57" s="12"/>
      <c r="Q57" s="13">
        <f t="shared" si="5"/>
        <v>5101009.97</v>
      </c>
    </row>
    <row r="58" spans="2:17" s="4" customFormat="1" ht="27" customHeight="1" x14ac:dyDescent="0.35">
      <c r="B58" s="6" t="s">
        <v>70</v>
      </c>
      <c r="C58" s="11">
        <v>400000</v>
      </c>
      <c r="D58" s="12">
        <v>370000</v>
      </c>
      <c r="E58" s="11"/>
      <c r="F58" s="11"/>
      <c r="G58" s="11"/>
      <c r="H58" s="11"/>
      <c r="I58" s="11">
        <v>0</v>
      </c>
      <c r="J58" s="11">
        <v>306328</v>
      </c>
      <c r="K58" s="11">
        <v>0</v>
      </c>
      <c r="L58" s="11">
        <v>250000</v>
      </c>
      <c r="M58" s="11"/>
      <c r="N58" s="11">
        <v>33311.4</v>
      </c>
      <c r="O58" s="11"/>
      <c r="P58" s="12"/>
      <c r="Q58" s="13">
        <f t="shared" si="5"/>
        <v>589639.4</v>
      </c>
    </row>
    <row r="59" spans="2:17" s="4" customFormat="1" ht="27" customHeight="1" x14ac:dyDescent="0.35">
      <c r="B59" s="6" t="s">
        <v>71</v>
      </c>
      <c r="C59" s="1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11">
        <v>3000000</v>
      </c>
      <c r="D60" s="12">
        <v>-2850000</v>
      </c>
      <c r="E60" s="11">
        <v>0</v>
      </c>
      <c r="F60" s="11">
        <v>0</v>
      </c>
      <c r="G60" s="11">
        <v>0</v>
      </c>
      <c r="H60" s="11"/>
      <c r="I60" s="11">
        <v>138060</v>
      </c>
      <c r="J60" s="11"/>
      <c r="K60" s="11"/>
      <c r="L60" s="11"/>
      <c r="M60" s="11"/>
      <c r="N60" s="11">
        <v>0</v>
      </c>
      <c r="O60" s="11"/>
      <c r="P60" s="12"/>
      <c r="Q60" s="13">
        <f t="shared" si="5"/>
        <v>138060</v>
      </c>
    </row>
    <row r="61" spans="2:17" s="4" customFormat="1" ht="36.75" customHeight="1" x14ac:dyDescent="0.35">
      <c r="B61" s="24" t="s">
        <v>73</v>
      </c>
      <c r="C61" s="11">
        <v>500000</v>
      </c>
      <c r="D61" s="12">
        <v>5031512</v>
      </c>
      <c r="E61" s="11"/>
      <c r="F61" s="11"/>
      <c r="G61" s="11">
        <v>4381512.22</v>
      </c>
      <c r="H61" s="11"/>
      <c r="I61" s="11"/>
      <c r="J61" s="11">
        <v>938221.54</v>
      </c>
      <c r="K61" s="11"/>
      <c r="L61" s="11"/>
      <c r="M61" s="11"/>
      <c r="N61" s="11">
        <v>0</v>
      </c>
      <c r="O61" s="11"/>
      <c r="P61" s="12"/>
      <c r="Q61" s="13">
        <f t="shared" si="5"/>
        <v>5319733.76</v>
      </c>
    </row>
    <row r="62" spans="2:17" s="4" customFormat="1" ht="27" customHeight="1" x14ac:dyDescent="0.35">
      <c r="B62" s="5" t="s">
        <v>74</v>
      </c>
      <c r="C62" s="9">
        <f>SUM(C63:C65)</f>
        <v>3900000</v>
      </c>
      <c r="D62" s="9">
        <f>+D63+D64+D65+D66</f>
        <v>18300000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f>+N63+N64+N65+N66</f>
        <v>954148.35</v>
      </c>
      <c r="O62" s="9">
        <f>+O63+O64+O65+O66</f>
        <v>45851.83</v>
      </c>
      <c r="P62" s="12"/>
      <c r="Q62" s="13">
        <f t="shared" si="5"/>
        <v>1000000.1799999999</v>
      </c>
    </row>
    <row r="63" spans="2:17" s="4" customFormat="1" ht="27" customHeight="1" x14ac:dyDescent="0.35">
      <c r="B63" s="6" t="s">
        <v>75</v>
      </c>
      <c r="C63" s="11">
        <v>3900000</v>
      </c>
      <c r="D63" s="12">
        <v>18300000</v>
      </c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954148.35</v>
      </c>
      <c r="O63" s="11">
        <v>45851.83</v>
      </c>
      <c r="P63" s="12"/>
      <c r="Q63" s="13">
        <f t="shared" si="5"/>
        <v>1000000.1799999999</v>
      </c>
    </row>
    <row r="64" spans="2:17" s="4" customFormat="1" ht="27" customHeight="1" x14ac:dyDescent="0.35">
      <c r="B64" s="6" t="s">
        <v>76</v>
      </c>
      <c r="C64" s="1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1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1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9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1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1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9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1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1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15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47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48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48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47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48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48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47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48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17">
        <f>+C10+C16+C26+C36+C44+C52+C62+C67+C70</f>
        <v>1024795636</v>
      </c>
      <c r="D83" s="17">
        <f>+D10+D16+D26+D36+D52+D62</f>
        <v>206847051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7">
        <f t="shared" si="11"/>
        <v>50464106.840000004</v>
      </c>
      <c r="H83" s="17">
        <f t="shared" si="11"/>
        <v>136014282.98000002</v>
      </c>
      <c r="I83" s="17">
        <f t="shared" si="11"/>
        <v>58612964.839999996</v>
      </c>
      <c r="J83" s="17">
        <f t="shared" si="11"/>
        <v>52541049.399999999</v>
      </c>
      <c r="K83" s="17">
        <f t="shared" si="11"/>
        <v>49338112.969999999</v>
      </c>
      <c r="L83" s="17">
        <f t="shared" si="11"/>
        <v>85330352.840000018</v>
      </c>
      <c r="M83" s="17">
        <f t="shared" si="11"/>
        <v>115419531.58</v>
      </c>
      <c r="N83" s="17">
        <f t="shared" si="11"/>
        <v>74244474.429999992</v>
      </c>
      <c r="O83" s="17">
        <f t="shared" si="11"/>
        <v>79277057.030000001</v>
      </c>
      <c r="P83" s="17">
        <f t="shared" si="11"/>
        <v>0</v>
      </c>
      <c r="Q83" s="19">
        <f>+E83+F83+G83+H83+I83+J83+K83+L83+M83+N83+O83+P83</f>
        <v>814115080.63</v>
      </c>
    </row>
    <row r="84" spans="2:17" ht="18.75" x14ac:dyDescent="0.3">
      <c r="B84" s="41" t="s">
        <v>113</v>
      </c>
      <c r="J84" s="49"/>
    </row>
    <row r="85" spans="2:17" ht="18.75" x14ac:dyDescent="0.25">
      <c r="B85" s="42" t="s">
        <v>114</v>
      </c>
      <c r="J85" s="39"/>
      <c r="M85" s="51"/>
    </row>
    <row r="86" spans="2:17" ht="37.5" x14ac:dyDescent="0.25">
      <c r="B86" s="42" t="s">
        <v>115</v>
      </c>
    </row>
    <row r="87" spans="2:17" ht="18.75" x14ac:dyDescent="0.25">
      <c r="B87" s="42" t="s">
        <v>116</v>
      </c>
    </row>
    <row r="88" spans="2:17" ht="18.75" x14ac:dyDescent="0.25">
      <c r="B88" s="42" t="s">
        <v>117</v>
      </c>
    </row>
    <row r="89" spans="2:17" ht="18.75" x14ac:dyDescent="0.25">
      <c r="B89" s="42" t="s">
        <v>118</v>
      </c>
    </row>
    <row r="90" spans="2:17" ht="18.75" x14ac:dyDescent="0.25">
      <c r="B90" s="42" t="s">
        <v>119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37.5" customHeight="1" x14ac:dyDescent="0.35">
      <c r="B94" s="44" t="s">
        <v>124</v>
      </c>
      <c r="F94" s="44" t="s">
        <v>128</v>
      </c>
      <c r="H94" s="27"/>
      <c r="I94" s="27"/>
      <c r="J94" s="88" t="s">
        <v>99</v>
      </c>
      <c r="K94" s="88"/>
      <c r="L94" s="88"/>
      <c r="M94" s="27"/>
      <c r="N94" s="27"/>
    </row>
    <row r="95" spans="2:17" ht="23.25" x14ac:dyDescent="0.35">
      <c r="B95" s="45" t="s">
        <v>125</v>
      </c>
      <c r="F95" s="45" t="s">
        <v>101</v>
      </c>
      <c r="H95" s="46"/>
      <c r="I95" s="46"/>
      <c r="J95" s="102" t="s">
        <v>126</v>
      </c>
      <c r="K95" s="102"/>
      <c r="L95" s="102"/>
      <c r="M95" s="46"/>
      <c r="N95" s="46"/>
    </row>
    <row r="97" spans="1:17" ht="33.75" customHeight="1" x14ac:dyDescent="0.35">
      <c r="A97" s="1" t="s">
        <v>96</v>
      </c>
      <c r="D97" s="88"/>
      <c r="E97" s="88"/>
      <c r="F97" s="8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</row>
    <row r="98" spans="1:17" ht="23.25" x14ac:dyDescent="0.35">
      <c r="D98" s="102"/>
      <c r="E98" s="102"/>
      <c r="F98" s="102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1:17" ht="23.25" x14ac:dyDescent="0.35">
      <c r="B99" s="20"/>
      <c r="C99" s="20"/>
      <c r="D99" s="20"/>
    </row>
    <row r="100" spans="1:17" ht="23.25" x14ac:dyDescent="0.35">
      <c r="B100" s="89"/>
      <c r="C100" s="89"/>
      <c r="D100" s="89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0"/>
      <c r="C103" s="90"/>
      <c r="D103" s="90"/>
    </row>
  </sheetData>
  <mergeCells count="14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D97:F97"/>
    <mergeCell ref="D98:F98"/>
    <mergeCell ref="B100:D100"/>
    <mergeCell ref="J94:L94"/>
    <mergeCell ref="J95:L95"/>
  </mergeCells>
  <pageMargins left="0.43" right="0.42" top="0.53" bottom="0.54" header="0.31496062992125984" footer="0.31496062992125984"/>
  <pageSetup paperSize="119" scale="34" orientation="landscape" r:id="rId1"/>
  <rowBreaks count="1" manualBreakCount="1">
    <brk id="48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03"/>
  <sheetViews>
    <sheetView tabSelected="1" topLeftCell="B1" zoomScaleNormal="100" zoomScaleSheetLayoutView="100" workbookViewId="0">
      <selection activeCell="S95" sqref="S95"/>
    </sheetView>
  </sheetViews>
  <sheetFormatPr defaultColWidth="11.42578125" defaultRowHeight="12.75" x14ac:dyDescent="0.2"/>
  <cols>
    <col min="1" max="1" width="7.5703125" style="53" customWidth="1"/>
    <col min="2" max="2" width="44.85546875" style="85" customWidth="1"/>
    <col min="3" max="3" width="19.7109375" style="53" bestFit="1" customWidth="1"/>
    <col min="4" max="4" width="17.140625" style="53" customWidth="1"/>
    <col min="5" max="5" width="15" style="53" customWidth="1"/>
    <col min="6" max="6" width="15.140625" style="53" customWidth="1"/>
    <col min="7" max="7" width="20.140625" style="53" hidden="1" customWidth="1"/>
    <col min="8" max="8" width="21" style="53" hidden="1" customWidth="1"/>
    <col min="9" max="9" width="18.85546875" style="53" hidden="1" customWidth="1"/>
    <col min="10" max="10" width="17.28515625" style="53" hidden="1" customWidth="1"/>
    <col min="11" max="11" width="16" style="53" hidden="1" customWidth="1"/>
    <col min="12" max="12" width="21.28515625" style="53" hidden="1" customWidth="1"/>
    <col min="13" max="13" width="20.42578125" style="53" hidden="1" customWidth="1"/>
    <col min="14" max="14" width="18.7109375" style="53" hidden="1" customWidth="1"/>
    <col min="15" max="15" width="17.85546875" style="53" hidden="1" customWidth="1"/>
    <col min="16" max="16" width="15.7109375" style="53" customWidth="1"/>
    <col min="17" max="17" width="14.5703125" style="53" bestFit="1" customWidth="1"/>
    <col min="18" max="16384" width="11.42578125" style="53"/>
  </cols>
  <sheetData>
    <row r="1" spans="2:18" ht="28.5" customHeight="1" x14ac:dyDescent="0.2">
      <c r="B1" s="110" t="s">
        <v>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52"/>
    </row>
    <row r="2" spans="2:18" ht="21" customHeight="1" x14ac:dyDescent="0.2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54"/>
    </row>
    <row r="3" spans="2:18" ht="21" x14ac:dyDescent="0.2">
      <c r="B3" s="112">
        <v>2023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52"/>
    </row>
    <row r="4" spans="2:18" ht="23.25" customHeight="1" x14ac:dyDescent="0.2">
      <c r="B4" s="114" t="s">
        <v>127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52"/>
    </row>
    <row r="5" spans="2:18" ht="24" customHeight="1" x14ac:dyDescent="0.2">
      <c r="B5" s="94" t="s">
        <v>3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</row>
    <row r="6" spans="2:18" ht="21" x14ac:dyDescent="0.35">
      <c r="B6" s="79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18" ht="15" customHeight="1" x14ac:dyDescent="0.2">
      <c r="B7" s="116" t="s">
        <v>4</v>
      </c>
      <c r="C7" s="117" t="s">
        <v>5</v>
      </c>
      <c r="D7" s="117" t="s">
        <v>6</v>
      </c>
      <c r="E7" s="118" t="s">
        <v>7</v>
      </c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2:18" ht="30" customHeight="1" x14ac:dyDescent="0.2">
      <c r="B8" s="116"/>
      <c r="C8" s="117"/>
      <c r="D8" s="117"/>
      <c r="E8" s="55" t="s">
        <v>8</v>
      </c>
      <c r="F8" s="55" t="s">
        <v>9</v>
      </c>
      <c r="G8" s="55" t="s">
        <v>10</v>
      </c>
      <c r="H8" s="55" t="s">
        <v>11</v>
      </c>
      <c r="I8" s="55" t="s">
        <v>12</v>
      </c>
      <c r="J8" s="55" t="s">
        <v>13</v>
      </c>
      <c r="K8" s="55" t="s">
        <v>14</v>
      </c>
      <c r="L8" s="55" t="s">
        <v>15</v>
      </c>
      <c r="M8" s="55" t="s">
        <v>16</v>
      </c>
      <c r="N8" s="55" t="s">
        <v>17</v>
      </c>
      <c r="O8" s="55" t="s">
        <v>18</v>
      </c>
      <c r="P8" s="55" t="s">
        <v>10</v>
      </c>
      <c r="Q8" s="55" t="s">
        <v>20</v>
      </c>
    </row>
    <row r="9" spans="2:18" ht="27" customHeight="1" x14ac:dyDescent="0.2">
      <c r="B9" s="64" t="s">
        <v>21</v>
      </c>
      <c r="C9" s="56">
        <f>+C10+C16+C26+C36+C44+C52+C62+C67+C70</f>
        <v>1202938070</v>
      </c>
      <c r="D9" s="56">
        <f>+D10+D16+D26+D36+D44+D52+D62+D67+D70</f>
        <v>0</v>
      </c>
      <c r="E9" s="56">
        <f>+E10+E16+E26+E36+E44+E52+E62+E67+E70</f>
        <v>41619097.43</v>
      </c>
      <c r="F9" s="56">
        <f>+F10+F16+F26+F36+F44+F52+F62+F67+F70</f>
        <v>65818005.850000001</v>
      </c>
      <c r="G9" s="56">
        <f t="shared" ref="G9:P9" si="0">+G10+G16+G26+G36+G44+G52+G62+G67+G70</f>
        <v>0</v>
      </c>
      <c r="H9" s="56">
        <f t="shared" si="0"/>
        <v>0</v>
      </c>
      <c r="I9" s="56">
        <f t="shared" si="0"/>
        <v>0</v>
      </c>
      <c r="J9" s="56">
        <f t="shared" si="0"/>
        <v>0</v>
      </c>
      <c r="K9" s="56">
        <f t="shared" si="0"/>
        <v>0</v>
      </c>
      <c r="L9" s="56">
        <f t="shared" si="0"/>
        <v>0</v>
      </c>
      <c r="M9" s="56">
        <f t="shared" si="0"/>
        <v>0</v>
      </c>
      <c r="N9" s="56">
        <f t="shared" si="0"/>
        <v>0</v>
      </c>
      <c r="O9" s="56">
        <f t="shared" si="0"/>
        <v>0</v>
      </c>
      <c r="P9" s="56">
        <f t="shared" si="0"/>
        <v>119614467.7</v>
      </c>
      <c r="Q9" s="56">
        <f>+E9+F9+G9+H9+I9+J9+K9+L9+M9+N9+O9+P9</f>
        <v>227051570.98000002</v>
      </c>
    </row>
    <row r="10" spans="2:18" ht="27" customHeight="1" x14ac:dyDescent="0.2">
      <c r="B10" s="64" t="s">
        <v>22</v>
      </c>
      <c r="C10" s="57">
        <f>SUM(C11:C15)</f>
        <v>506673314</v>
      </c>
      <c r="D10" s="57">
        <v>947790</v>
      </c>
      <c r="E10" s="57">
        <f>SUM(E11:E15)</f>
        <v>34200083.119999997</v>
      </c>
      <c r="F10" s="57">
        <f>SUM(F11:F15)</f>
        <v>33288114.790000003</v>
      </c>
      <c r="G10" s="57">
        <f t="shared" ref="G10:P10" si="1">SUM(G11:G15)</f>
        <v>0</v>
      </c>
      <c r="H10" s="57">
        <f t="shared" si="1"/>
        <v>0</v>
      </c>
      <c r="I10" s="57">
        <f t="shared" si="1"/>
        <v>0</v>
      </c>
      <c r="J10" s="57">
        <f t="shared" si="1"/>
        <v>0</v>
      </c>
      <c r="K10" s="57">
        <f t="shared" si="1"/>
        <v>0</v>
      </c>
      <c r="L10" s="57">
        <f t="shared" si="1"/>
        <v>0</v>
      </c>
      <c r="M10" s="57">
        <f t="shared" si="1"/>
        <v>0</v>
      </c>
      <c r="N10" s="57">
        <f t="shared" si="1"/>
        <v>0</v>
      </c>
      <c r="O10" s="57">
        <f t="shared" si="1"/>
        <v>0</v>
      </c>
      <c r="P10" s="57">
        <f t="shared" si="1"/>
        <v>37497462.149999999</v>
      </c>
      <c r="Q10" s="57">
        <f>SUM(Q11:Q15)</f>
        <v>104985660.06</v>
      </c>
    </row>
    <row r="11" spans="2:18" ht="27" customHeight="1" x14ac:dyDescent="0.2">
      <c r="B11" s="62" t="s">
        <v>23</v>
      </c>
      <c r="C11" s="58">
        <v>378779046</v>
      </c>
      <c r="D11" s="58"/>
      <c r="E11" s="58">
        <v>28476385.609999999</v>
      </c>
      <c r="F11" s="58">
        <v>27613217.850000001</v>
      </c>
      <c r="G11" s="58"/>
      <c r="H11" s="58"/>
      <c r="I11" s="58"/>
      <c r="J11" s="58"/>
      <c r="K11" s="58"/>
      <c r="L11" s="58"/>
      <c r="M11" s="58"/>
      <c r="N11" s="58"/>
      <c r="O11" s="59"/>
      <c r="P11" s="59">
        <v>31508505.510000002</v>
      </c>
      <c r="Q11" s="60">
        <f>+E11+F11+G11+H11+I11+J11+K11+L11+M11+N11+O11+P11</f>
        <v>87598108.969999999</v>
      </c>
    </row>
    <row r="12" spans="2:18" ht="27" customHeight="1" x14ac:dyDescent="0.2">
      <c r="B12" s="62" t="s">
        <v>24</v>
      </c>
      <c r="C12" s="58">
        <v>75415154</v>
      </c>
      <c r="D12" s="58"/>
      <c r="E12" s="58">
        <v>1490000</v>
      </c>
      <c r="F12" s="58">
        <v>1490000</v>
      </c>
      <c r="G12" s="58"/>
      <c r="H12" s="58"/>
      <c r="I12" s="58"/>
      <c r="J12" s="58"/>
      <c r="K12" s="58"/>
      <c r="L12" s="58"/>
      <c r="M12" s="58"/>
      <c r="N12" s="58"/>
      <c r="O12" s="59"/>
      <c r="P12" s="59">
        <v>1490000</v>
      </c>
      <c r="Q12" s="60">
        <f>+E12+F12+G12+H12+I12+J12+K12+L12+M12+N12+O12+P12</f>
        <v>4470000</v>
      </c>
    </row>
    <row r="13" spans="2:18" ht="27" customHeight="1" x14ac:dyDescent="0.2">
      <c r="B13" s="62" t="s">
        <v>25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9"/>
      <c r="Q13" s="60">
        <f t="shared" ref="Q13:Q14" si="2">+E13+F13+G13+H13+I13+J13+K13+L13+M13+N13+O13</f>
        <v>0</v>
      </c>
    </row>
    <row r="14" spans="2:18" ht="27" customHeight="1" x14ac:dyDescent="0.2">
      <c r="B14" s="62" t="s">
        <v>26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9"/>
      <c r="P14" s="59"/>
      <c r="Q14" s="60">
        <f t="shared" si="2"/>
        <v>0</v>
      </c>
    </row>
    <row r="15" spans="2:18" ht="27" customHeight="1" x14ac:dyDescent="0.2">
      <c r="B15" s="62" t="s">
        <v>27</v>
      </c>
      <c r="C15" s="58">
        <v>52479114</v>
      </c>
      <c r="D15" s="58"/>
      <c r="E15" s="58">
        <v>4233697.51</v>
      </c>
      <c r="F15" s="58">
        <v>4184896.94</v>
      </c>
      <c r="G15" s="58"/>
      <c r="H15" s="58"/>
      <c r="I15" s="58"/>
      <c r="J15" s="58"/>
      <c r="K15" s="58"/>
      <c r="L15" s="58"/>
      <c r="M15" s="58"/>
      <c r="N15" s="58"/>
      <c r="O15" s="59"/>
      <c r="P15" s="59">
        <v>4498956.6399999997</v>
      </c>
      <c r="Q15" s="60">
        <f>+E15+F15+G15+H15+I15+J15+K15+L15+M15+N15+O15+P15</f>
        <v>12917551.09</v>
      </c>
    </row>
    <row r="16" spans="2:18" ht="27" customHeight="1" x14ac:dyDescent="0.2">
      <c r="B16" s="64" t="s">
        <v>28</v>
      </c>
      <c r="C16" s="57">
        <f>SUM(C17:C25)</f>
        <v>554445095</v>
      </c>
      <c r="D16" s="57">
        <f>SUM(D17:D25)</f>
        <v>-324272790</v>
      </c>
      <c r="E16" s="57">
        <f>SUM(E17:E25)</f>
        <v>7419014.3099999996</v>
      </c>
      <c r="F16" s="57">
        <f>SUM(F17:F25)</f>
        <v>6779891.0600000005</v>
      </c>
      <c r="G16" s="57">
        <f t="shared" ref="G16:P16" si="3">SUM(G17:G25)</f>
        <v>0</v>
      </c>
      <c r="H16" s="57">
        <f t="shared" si="3"/>
        <v>0</v>
      </c>
      <c r="I16" s="57">
        <f t="shared" si="3"/>
        <v>0</v>
      </c>
      <c r="J16" s="57">
        <f t="shared" si="3"/>
        <v>0</v>
      </c>
      <c r="K16" s="57">
        <f t="shared" si="3"/>
        <v>0</v>
      </c>
      <c r="L16" s="57">
        <f t="shared" si="3"/>
        <v>0</v>
      </c>
      <c r="M16" s="57">
        <f t="shared" si="3"/>
        <v>0</v>
      </c>
      <c r="N16" s="57">
        <f t="shared" si="3"/>
        <v>0</v>
      </c>
      <c r="O16" s="57">
        <f t="shared" si="3"/>
        <v>0</v>
      </c>
      <c r="P16" s="57">
        <f t="shared" si="3"/>
        <v>18424885.240000002</v>
      </c>
      <c r="Q16" s="61">
        <f>+Q17+Q18+Q19+Q20+Q21+Q22+Q23+Q24+Q25</f>
        <v>32623790.609999999</v>
      </c>
    </row>
    <row r="17" spans="2:17" ht="27" customHeight="1" x14ac:dyDescent="0.2">
      <c r="B17" s="62" t="s">
        <v>29</v>
      </c>
      <c r="C17" s="58">
        <v>35310000</v>
      </c>
      <c r="D17" s="58"/>
      <c r="E17" s="58">
        <v>453071.82</v>
      </c>
      <c r="F17" s="58">
        <v>2126757.5299999998</v>
      </c>
      <c r="G17" s="58"/>
      <c r="H17" s="58"/>
      <c r="I17" s="58"/>
      <c r="J17" s="58"/>
      <c r="K17" s="58"/>
      <c r="L17" s="58"/>
      <c r="M17" s="58"/>
      <c r="N17" s="58"/>
      <c r="O17" s="59"/>
      <c r="P17" s="59">
        <v>3822366.53</v>
      </c>
      <c r="Q17" s="60">
        <f t="shared" ref="Q17:Q80" si="4">+E17+F17+G17+H17+I17+J17+K17+L17+M17+N17+O17+P17</f>
        <v>6402195.879999999</v>
      </c>
    </row>
    <row r="18" spans="2:17" ht="27" customHeight="1" x14ac:dyDescent="0.2">
      <c r="B18" s="62" t="s">
        <v>30</v>
      </c>
      <c r="C18" s="58">
        <v>327623613</v>
      </c>
      <c r="D18" s="58">
        <v>-322000000</v>
      </c>
      <c r="E18" s="58">
        <v>0</v>
      </c>
      <c r="F18" s="58"/>
      <c r="G18" s="58"/>
      <c r="H18" s="58"/>
      <c r="I18" s="58"/>
      <c r="J18" s="58"/>
      <c r="K18" s="58"/>
      <c r="L18" s="58"/>
      <c r="M18" s="58"/>
      <c r="N18" s="58"/>
      <c r="O18" s="59"/>
      <c r="P18" s="59"/>
      <c r="Q18" s="60">
        <f t="shared" si="4"/>
        <v>0</v>
      </c>
    </row>
    <row r="19" spans="2:17" ht="27" customHeight="1" x14ac:dyDescent="0.2">
      <c r="B19" s="62" t="s">
        <v>31</v>
      </c>
      <c r="C19" s="58">
        <v>7900000</v>
      </c>
      <c r="D19" s="58"/>
      <c r="E19" s="58">
        <v>168250</v>
      </c>
      <c r="F19" s="58"/>
      <c r="G19" s="58"/>
      <c r="H19" s="58"/>
      <c r="I19" s="58"/>
      <c r="J19" s="58"/>
      <c r="K19" s="58"/>
      <c r="L19" s="58"/>
      <c r="M19" s="58"/>
      <c r="N19" s="58"/>
      <c r="O19" s="59"/>
      <c r="P19" s="59">
        <v>80500</v>
      </c>
      <c r="Q19" s="60">
        <f t="shared" si="4"/>
        <v>248750</v>
      </c>
    </row>
    <row r="20" spans="2:17" ht="27" customHeight="1" x14ac:dyDescent="0.2">
      <c r="B20" s="62" t="s">
        <v>32</v>
      </c>
      <c r="C20" s="58">
        <v>1100000</v>
      </c>
      <c r="D20" s="58"/>
      <c r="E20" s="58"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9"/>
      <c r="P20" s="59"/>
      <c r="Q20" s="60">
        <f t="shared" si="4"/>
        <v>0</v>
      </c>
    </row>
    <row r="21" spans="2:17" ht="27" customHeight="1" x14ac:dyDescent="0.2">
      <c r="B21" s="62" t="s">
        <v>33</v>
      </c>
      <c r="C21" s="58">
        <v>12837188</v>
      </c>
      <c r="D21" s="58">
        <v>6071803</v>
      </c>
      <c r="E21" s="58">
        <v>152024.56</v>
      </c>
      <c r="F21" s="58">
        <v>80000</v>
      </c>
      <c r="G21" s="58"/>
      <c r="H21" s="58"/>
      <c r="I21" s="58"/>
      <c r="J21" s="58"/>
      <c r="K21" s="58"/>
      <c r="L21" s="58"/>
      <c r="M21" s="58"/>
      <c r="N21" s="58"/>
      <c r="O21" s="59"/>
      <c r="P21" s="59">
        <v>80000</v>
      </c>
      <c r="Q21" s="60">
        <f t="shared" si="4"/>
        <v>312024.56</v>
      </c>
    </row>
    <row r="22" spans="2:17" ht="27" customHeight="1" x14ac:dyDescent="0.2">
      <c r="B22" s="62" t="s">
        <v>34</v>
      </c>
      <c r="C22" s="58">
        <v>13500000</v>
      </c>
      <c r="D22" s="58"/>
      <c r="E22" s="58">
        <v>915300.33</v>
      </c>
      <c r="F22" s="58">
        <v>1554696.62</v>
      </c>
      <c r="G22" s="58"/>
      <c r="H22" s="58"/>
      <c r="I22" s="58"/>
      <c r="J22" s="58"/>
      <c r="K22" s="58"/>
      <c r="L22" s="58"/>
      <c r="M22" s="58"/>
      <c r="N22" s="58"/>
      <c r="O22" s="59"/>
      <c r="P22" s="59">
        <v>1730005.24</v>
      </c>
      <c r="Q22" s="60">
        <f t="shared" si="4"/>
        <v>4200002.1900000004</v>
      </c>
    </row>
    <row r="23" spans="2:17" ht="45.75" customHeight="1" x14ac:dyDescent="0.2">
      <c r="B23" s="62" t="s">
        <v>35</v>
      </c>
      <c r="C23" s="58">
        <v>24201990</v>
      </c>
      <c r="D23" s="58">
        <v>-900000</v>
      </c>
      <c r="E23" s="58">
        <v>5340000</v>
      </c>
      <c r="F23" s="58">
        <v>28340.11</v>
      </c>
      <c r="G23" s="58"/>
      <c r="H23" s="58"/>
      <c r="I23" s="58"/>
      <c r="J23" s="58"/>
      <c r="K23" s="58"/>
      <c r="L23" s="58"/>
      <c r="M23" s="58"/>
      <c r="N23" s="58"/>
      <c r="O23" s="59"/>
      <c r="P23" s="59"/>
      <c r="Q23" s="60">
        <f t="shared" si="4"/>
        <v>5368340.1100000003</v>
      </c>
    </row>
    <row r="24" spans="2:17" ht="43.5" customHeight="1" x14ac:dyDescent="0.2">
      <c r="B24" s="62" t="s">
        <v>36</v>
      </c>
      <c r="C24" s="58">
        <v>89772304</v>
      </c>
      <c r="D24" s="58">
        <v>-3304538</v>
      </c>
      <c r="E24" s="58">
        <v>0</v>
      </c>
      <c r="F24" s="58">
        <v>1276354.48</v>
      </c>
      <c r="G24" s="58"/>
      <c r="H24" s="58"/>
      <c r="I24" s="58"/>
      <c r="J24" s="58"/>
      <c r="K24" s="58"/>
      <c r="L24" s="58"/>
      <c r="M24" s="58"/>
      <c r="N24" s="58"/>
      <c r="O24" s="59"/>
      <c r="P24" s="59">
        <v>9356315.3900000006</v>
      </c>
      <c r="Q24" s="60">
        <f t="shared" si="4"/>
        <v>10632669.870000001</v>
      </c>
    </row>
    <row r="25" spans="2:17" ht="27" customHeight="1" x14ac:dyDescent="0.2">
      <c r="B25" s="62" t="s">
        <v>37</v>
      </c>
      <c r="C25" s="58">
        <v>42200000</v>
      </c>
      <c r="D25" s="58">
        <v>-4140055</v>
      </c>
      <c r="E25" s="58">
        <v>390367.6</v>
      </c>
      <c r="F25" s="58">
        <v>1713742.32</v>
      </c>
      <c r="G25" s="58"/>
      <c r="H25" s="58"/>
      <c r="I25" s="58"/>
      <c r="J25" s="58"/>
      <c r="K25" s="58"/>
      <c r="L25" s="58"/>
      <c r="M25" s="58"/>
      <c r="N25" s="58"/>
      <c r="O25" s="59"/>
      <c r="P25" s="59">
        <v>3355698.08</v>
      </c>
      <c r="Q25" s="60">
        <f t="shared" si="4"/>
        <v>5459808</v>
      </c>
    </row>
    <row r="26" spans="2:17" ht="27" customHeight="1" x14ac:dyDescent="0.2">
      <c r="B26" s="64" t="s">
        <v>38</v>
      </c>
      <c r="C26" s="57">
        <f>SUM(C27:C35)</f>
        <v>79710000</v>
      </c>
      <c r="D26" s="57">
        <f>SUM(D27:D35)</f>
        <v>322000000</v>
      </c>
      <c r="E26" s="57">
        <f>SUM(E27:E35)</f>
        <v>0</v>
      </c>
      <c r="F26" s="57">
        <f>SUM(F27:F35)</f>
        <v>25750000</v>
      </c>
      <c r="G26" s="57">
        <f t="shared" ref="G26:P26" si="5">SUM(G27:G35)</f>
        <v>0</v>
      </c>
      <c r="H26" s="57">
        <f t="shared" si="5"/>
        <v>0</v>
      </c>
      <c r="I26" s="57">
        <f t="shared" si="5"/>
        <v>0</v>
      </c>
      <c r="J26" s="57">
        <f t="shared" si="5"/>
        <v>0</v>
      </c>
      <c r="K26" s="57">
        <f t="shared" si="5"/>
        <v>0</v>
      </c>
      <c r="L26" s="57">
        <f t="shared" si="5"/>
        <v>0</v>
      </c>
      <c r="M26" s="57">
        <f t="shared" si="5"/>
        <v>0</v>
      </c>
      <c r="N26" s="57">
        <f t="shared" si="5"/>
        <v>0</v>
      </c>
      <c r="O26" s="57">
        <f t="shared" si="5"/>
        <v>0</v>
      </c>
      <c r="P26" s="57">
        <f t="shared" si="5"/>
        <v>59950427.600000001</v>
      </c>
      <c r="Q26" s="61">
        <f>+Q27+Q28+Q29+Q30+Q31+Q33+Q32+Q34+Q35+Q36+Q37</f>
        <v>85700427.599999994</v>
      </c>
    </row>
    <row r="27" spans="2:17" ht="27" customHeight="1" x14ac:dyDescent="0.2">
      <c r="B27" s="62" t="s">
        <v>39</v>
      </c>
      <c r="C27" s="58">
        <v>3600000</v>
      </c>
      <c r="D27" s="58"/>
      <c r="E27" s="58">
        <v>0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>
        <v>56050</v>
      </c>
      <c r="Q27" s="60">
        <f t="shared" si="4"/>
        <v>56050</v>
      </c>
    </row>
    <row r="28" spans="2:17" ht="27" customHeight="1" x14ac:dyDescent="0.2">
      <c r="B28" s="62" t="s">
        <v>40</v>
      </c>
      <c r="C28" s="58">
        <v>10600000</v>
      </c>
      <c r="D28" s="58"/>
      <c r="E28" s="58">
        <v>0</v>
      </c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60">
        <f t="shared" si="4"/>
        <v>0</v>
      </c>
    </row>
    <row r="29" spans="2:17" ht="27" customHeight="1" x14ac:dyDescent="0.2">
      <c r="B29" s="62" t="s">
        <v>41</v>
      </c>
      <c r="C29" s="58">
        <v>8450000</v>
      </c>
      <c r="D29" s="58">
        <v>322000000</v>
      </c>
      <c r="E29" s="58">
        <v>0</v>
      </c>
      <c r="F29" s="58">
        <v>25750000</v>
      </c>
      <c r="G29" s="58"/>
      <c r="H29" s="58"/>
      <c r="I29" s="58"/>
      <c r="J29" s="58"/>
      <c r="K29" s="58"/>
      <c r="L29" s="63"/>
      <c r="M29" s="58"/>
      <c r="N29" s="58"/>
      <c r="O29" s="58"/>
      <c r="P29" s="59">
        <v>59558880</v>
      </c>
      <c r="Q29" s="60">
        <f t="shared" si="4"/>
        <v>85308880</v>
      </c>
    </row>
    <row r="30" spans="2:17" ht="27" customHeight="1" x14ac:dyDescent="0.2">
      <c r="B30" s="62" t="s">
        <v>42</v>
      </c>
      <c r="C30" s="58">
        <v>2000000</v>
      </c>
      <c r="D30" s="58"/>
      <c r="E30" s="58">
        <v>0</v>
      </c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60">
        <f t="shared" si="4"/>
        <v>0</v>
      </c>
    </row>
    <row r="31" spans="2:17" ht="27" customHeight="1" x14ac:dyDescent="0.2">
      <c r="B31" s="62" t="s">
        <v>43</v>
      </c>
      <c r="C31" s="58">
        <v>2815000</v>
      </c>
      <c r="D31" s="58"/>
      <c r="E31" s="58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  <c r="Q31" s="60">
        <f t="shared" si="4"/>
        <v>0</v>
      </c>
    </row>
    <row r="32" spans="2:17" ht="42" customHeight="1" x14ac:dyDescent="0.2">
      <c r="B32" s="62" t="s">
        <v>44</v>
      </c>
      <c r="C32" s="58">
        <v>620000</v>
      </c>
      <c r="D32" s="58"/>
      <c r="E32" s="58">
        <v>0</v>
      </c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60">
        <f t="shared" si="4"/>
        <v>0</v>
      </c>
    </row>
    <row r="33" spans="2:17" ht="39" customHeight="1" x14ac:dyDescent="0.2">
      <c r="B33" s="62" t="s">
        <v>45</v>
      </c>
      <c r="C33" s="58">
        <v>16575000</v>
      </c>
      <c r="D33" s="58"/>
      <c r="E33" s="58">
        <v>0</v>
      </c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>
        <v>9440</v>
      </c>
      <c r="Q33" s="60">
        <f t="shared" si="4"/>
        <v>9440</v>
      </c>
    </row>
    <row r="34" spans="2:17" ht="39.75" customHeight="1" x14ac:dyDescent="0.2">
      <c r="B34" s="62" t="s">
        <v>46</v>
      </c>
      <c r="C34" s="58"/>
      <c r="D34" s="58"/>
      <c r="E34" s="58">
        <v>0</v>
      </c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9"/>
      <c r="Q34" s="60">
        <f t="shared" si="4"/>
        <v>0</v>
      </c>
    </row>
    <row r="35" spans="2:17" ht="27" customHeight="1" x14ac:dyDescent="0.2">
      <c r="B35" s="62" t="s">
        <v>47</v>
      </c>
      <c r="C35" s="58">
        <v>35050000</v>
      </c>
      <c r="D35" s="58"/>
      <c r="E35" s="58">
        <v>0</v>
      </c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9">
        <v>326057.59999999998</v>
      </c>
      <c r="Q35" s="60">
        <f t="shared" si="4"/>
        <v>326057.59999999998</v>
      </c>
    </row>
    <row r="36" spans="2:17" ht="27" customHeight="1" x14ac:dyDescent="0.2">
      <c r="B36" s="64" t="s">
        <v>48</v>
      </c>
      <c r="C36" s="57">
        <f>SUM(C37:C42)</f>
        <v>0</v>
      </c>
      <c r="D36" s="57"/>
      <c r="E36" s="57">
        <f>SUM(E37:E42)</f>
        <v>0</v>
      </c>
      <c r="F36" s="57"/>
      <c r="G36" s="57"/>
      <c r="H36" s="57"/>
      <c r="I36" s="57"/>
      <c r="J36" s="57"/>
      <c r="K36" s="57"/>
      <c r="L36" s="57"/>
      <c r="M36" s="57"/>
      <c r="N36" s="58"/>
      <c r="O36" s="58"/>
      <c r="P36" s="58"/>
      <c r="Q36" s="60">
        <f t="shared" si="4"/>
        <v>0</v>
      </c>
    </row>
    <row r="37" spans="2:17" ht="27" customHeight="1" x14ac:dyDescent="0.2">
      <c r="B37" s="62" t="s">
        <v>49</v>
      </c>
      <c r="C37" s="58">
        <v>0</v>
      </c>
      <c r="D37" s="58"/>
      <c r="E37" s="58">
        <v>0</v>
      </c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9"/>
      <c r="Q37" s="60">
        <f t="shared" si="4"/>
        <v>0</v>
      </c>
    </row>
    <row r="38" spans="2:17" ht="38.25" customHeight="1" x14ac:dyDescent="0.2">
      <c r="B38" s="62" t="s">
        <v>50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9"/>
      <c r="Q38" s="60">
        <f t="shared" si="4"/>
        <v>0</v>
      </c>
    </row>
    <row r="39" spans="2:17" ht="42" customHeight="1" x14ac:dyDescent="0.2">
      <c r="B39" s="62" t="s">
        <v>51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60">
        <f t="shared" si="4"/>
        <v>0</v>
      </c>
    </row>
    <row r="40" spans="2:17" ht="42" customHeight="1" x14ac:dyDescent="0.2">
      <c r="B40" s="62" t="s">
        <v>52</v>
      </c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60">
        <f t="shared" si="4"/>
        <v>0</v>
      </c>
    </row>
    <row r="41" spans="2:17" ht="39.75" customHeight="1" x14ac:dyDescent="0.2">
      <c r="B41" s="62" t="s">
        <v>53</v>
      </c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9"/>
      <c r="Q41" s="60">
        <f t="shared" si="4"/>
        <v>0</v>
      </c>
    </row>
    <row r="42" spans="2:17" ht="27" customHeight="1" x14ac:dyDescent="0.2">
      <c r="B42" s="62" t="s">
        <v>54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9"/>
      <c r="Q42" s="60">
        <f t="shared" si="4"/>
        <v>0</v>
      </c>
    </row>
    <row r="43" spans="2:17" ht="27" customHeight="1" x14ac:dyDescent="0.2">
      <c r="B43" s="62" t="s">
        <v>55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9"/>
      <c r="Q43" s="60">
        <f t="shared" si="4"/>
        <v>0</v>
      </c>
    </row>
    <row r="44" spans="2:17" ht="36.75" customHeight="1" x14ac:dyDescent="0.2">
      <c r="B44" s="62" t="s">
        <v>56</v>
      </c>
      <c r="C44" s="57">
        <f>SUM(C45:C51)</f>
        <v>0</v>
      </c>
      <c r="D44" s="57">
        <f>SUM(D45:D51)</f>
        <v>0</v>
      </c>
      <c r="E44" s="57">
        <f>SUM(E45:E51)</f>
        <v>0</v>
      </c>
      <c r="F44" s="57">
        <f t="shared" ref="F44:P44" si="6">SUM(F45:F51)</f>
        <v>0</v>
      </c>
      <c r="G44" s="57">
        <f t="shared" si="6"/>
        <v>0</v>
      </c>
      <c r="H44" s="57">
        <f t="shared" si="6"/>
        <v>0</v>
      </c>
      <c r="I44" s="57">
        <f t="shared" si="6"/>
        <v>0</v>
      </c>
      <c r="J44" s="57">
        <f t="shared" si="6"/>
        <v>0</v>
      </c>
      <c r="K44" s="57">
        <f t="shared" si="6"/>
        <v>0</v>
      </c>
      <c r="L44" s="57">
        <f t="shared" si="6"/>
        <v>0</v>
      </c>
      <c r="M44" s="57">
        <f t="shared" si="6"/>
        <v>0</v>
      </c>
      <c r="N44" s="57">
        <f t="shared" si="6"/>
        <v>0</v>
      </c>
      <c r="O44" s="57">
        <f t="shared" si="6"/>
        <v>0</v>
      </c>
      <c r="P44" s="57">
        <f t="shared" si="6"/>
        <v>0</v>
      </c>
      <c r="Q44" s="60">
        <f t="shared" si="4"/>
        <v>0</v>
      </c>
    </row>
    <row r="45" spans="2:17" ht="27" customHeight="1" x14ac:dyDescent="0.2">
      <c r="B45" s="64" t="s">
        <v>57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9"/>
      <c r="Q45" s="60">
        <f t="shared" si="4"/>
        <v>0</v>
      </c>
    </row>
    <row r="46" spans="2:17" ht="36" customHeight="1" x14ac:dyDescent="0.2">
      <c r="B46" s="62" t="s">
        <v>58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9"/>
      <c r="Q46" s="60">
        <f t="shared" si="4"/>
        <v>0</v>
      </c>
    </row>
    <row r="47" spans="2:17" ht="49.5" customHeight="1" x14ac:dyDescent="0.2">
      <c r="B47" s="62" t="s">
        <v>59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9"/>
      <c r="Q47" s="60">
        <f t="shared" si="4"/>
        <v>0</v>
      </c>
    </row>
    <row r="48" spans="2:17" ht="42" customHeight="1" x14ac:dyDescent="0.2">
      <c r="B48" s="62" t="s">
        <v>60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9"/>
      <c r="Q48" s="60">
        <f t="shared" si="4"/>
        <v>0</v>
      </c>
    </row>
    <row r="49" spans="2:17" ht="36.75" customHeight="1" x14ac:dyDescent="0.2">
      <c r="B49" s="62" t="s">
        <v>61</v>
      </c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60">
        <f t="shared" si="4"/>
        <v>0</v>
      </c>
    </row>
    <row r="50" spans="2:17" ht="27" customHeight="1" x14ac:dyDescent="0.2">
      <c r="B50" s="62" t="s">
        <v>62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9"/>
      <c r="Q50" s="60">
        <f t="shared" si="4"/>
        <v>0</v>
      </c>
    </row>
    <row r="51" spans="2:17" ht="36.75" customHeight="1" x14ac:dyDescent="0.2">
      <c r="B51" s="62" t="s">
        <v>63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60">
        <f t="shared" si="4"/>
        <v>0</v>
      </c>
    </row>
    <row r="52" spans="2:17" ht="27" customHeight="1" x14ac:dyDescent="0.2">
      <c r="B52" s="64" t="s">
        <v>64</v>
      </c>
      <c r="C52" s="57">
        <f>SUM(C53:C61)</f>
        <v>52109661</v>
      </c>
      <c r="D52" s="57">
        <f>SUM(D53:D61)</f>
        <v>0</v>
      </c>
      <c r="E52" s="57">
        <f>SUM(E53:E61)</f>
        <v>0</v>
      </c>
      <c r="F52" s="57">
        <f t="shared" ref="F52:P52" si="7">SUM(F53:F61)</f>
        <v>0</v>
      </c>
      <c r="G52" s="57">
        <f t="shared" si="7"/>
        <v>0</v>
      </c>
      <c r="H52" s="57">
        <f t="shared" si="7"/>
        <v>0</v>
      </c>
      <c r="I52" s="57">
        <f t="shared" si="7"/>
        <v>0</v>
      </c>
      <c r="J52" s="57">
        <f t="shared" si="7"/>
        <v>0</v>
      </c>
      <c r="K52" s="57">
        <f t="shared" si="7"/>
        <v>0</v>
      </c>
      <c r="L52" s="57">
        <f t="shared" si="7"/>
        <v>0</v>
      </c>
      <c r="M52" s="57">
        <f t="shared" si="7"/>
        <v>0</v>
      </c>
      <c r="N52" s="57">
        <f t="shared" si="7"/>
        <v>0</v>
      </c>
      <c r="O52" s="57">
        <f t="shared" si="7"/>
        <v>0</v>
      </c>
      <c r="P52" s="57">
        <f t="shared" si="7"/>
        <v>0</v>
      </c>
      <c r="Q52" s="61">
        <f>+Q53+Q54+Q55+Q56+Q57+Q58+Q59+Q60+Q61</f>
        <v>0</v>
      </c>
    </row>
    <row r="53" spans="2:17" ht="27" customHeight="1" x14ac:dyDescent="0.2">
      <c r="B53" s="62" t="s">
        <v>65</v>
      </c>
      <c r="C53" s="58">
        <v>24200000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9"/>
      <c r="Q53" s="60">
        <f t="shared" si="4"/>
        <v>0</v>
      </c>
    </row>
    <row r="54" spans="2:17" ht="42" customHeight="1" x14ac:dyDescent="0.2">
      <c r="B54" s="62" t="s">
        <v>66</v>
      </c>
      <c r="C54" s="58">
        <v>1100000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9"/>
      <c r="Q54" s="60">
        <f t="shared" si="4"/>
        <v>0</v>
      </c>
    </row>
    <row r="55" spans="2:17" ht="27" customHeight="1" x14ac:dyDescent="0.2">
      <c r="B55" s="62" t="s">
        <v>67</v>
      </c>
      <c r="C55" s="58">
        <v>250000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9"/>
      <c r="Q55" s="60">
        <f t="shared" si="4"/>
        <v>0</v>
      </c>
    </row>
    <row r="56" spans="2:17" ht="38.25" customHeight="1" x14ac:dyDescent="0.2">
      <c r="B56" s="62" t="s">
        <v>68</v>
      </c>
      <c r="C56" s="58">
        <v>11850000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9"/>
      <c r="Q56" s="60">
        <f t="shared" si="4"/>
        <v>0</v>
      </c>
    </row>
    <row r="57" spans="2:17" ht="27" customHeight="1" x14ac:dyDescent="0.2">
      <c r="B57" s="62" t="s">
        <v>69</v>
      </c>
      <c r="C57" s="58">
        <v>8600000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9"/>
      <c r="Q57" s="60">
        <f t="shared" si="4"/>
        <v>0</v>
      </c>
    </row>
    <row r="58" spans="2:17" ht="27" customHeight="1" x14ac:dyDescent="0.2">
      <c r="B58" s="62" t="s">
        <v>70</v>
      </c>
      <c r="C58" s="58">
        <v>3000000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9"/>
      <c r="Q58" s="60">
        <f t="shared" si="4"/>
        <v>0</v>
      </c>
    </row>
    <row r="59" spans="2:17" ht="27" customHeight="1" x14ac:dyDescent="0.2">
      <c r="B59" s="62" t="s">
        <v>71</v>
      </c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9"/>
      <c r="Q59" s="60">
        <f t="shared" si="4"/>
        <v>0</v>
      </c>
    </row>
    <row r="60" spans="2:17" ht="27" customHeight="1" x14ac:dyDescent="0.2">
      <c r="B60" s="62" t="s">
        <v>72</v>
      </c>
      <c r="C60" s="58">
        <v>1109661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9"/>
      <c r="Q60" s="60">
        <f t="shared" si="4"/>
        <v>0</v>
      </c>
    </row>
    <row r="61" spans="2:17" ht="36.75" customHeight="1" x14ac:dyDescent="0.2">
      <c r="B61" s="62" t="s">
        <v>73</v>
      </c>
      <c r="C61" s="58">
        <v>2000000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9"/>
      <c r="Q61" s="60">
        <f t="shared" si="4"/>
        <v>0</v>
      </c>
    </row>
    <row r="62" spans="2:17" ht="27" customHeight="1" x14ac:dyDescent="0.2">
      <c r="B62" s="64" t="s">
        <v>74</v>
      </c>
      <c r="C62" s="57">
        <f>SUM(C63:C65)</f>
        <v>10000000</v>
      </c>
      <c r="D62" s="57">
        <f>SUM(D63:D65)</f>
        <v>1325000</v>
      </c>
      <c r="E62" s="57">
        <f>SUM(E63:E65)</f>
        <v>0</v>
      </c>
      <c r="F62" s="57">
        <f t="shared" ref="F62:P62" si="8">SUM(F63:F65)</f>
        <v>0</v>
      </c>
      <c r="G62" s="57">
        <f t="shared" si="8"/>
        <v>0</v>
      </c>
      <c r="H62" s="57">
        <f t="shared" si="8"/>
        <v>0</v>
      </c>
      <c r="I62" s="57">
        <f t="shared" si="8"/>
        <v>0</v>
      </c>
      <c r="J62" s="57">
        <f t="shared" si="8"/>
        <v>0</v>
      </c>
      <c r="K62" s="57">
        <f t="shared" si="8"/>
        <v>0</v>
      </c>
      <c r="L62" s="57">
        <f t="shared" si="8"/>
        <v>0</v>
      </c>
      <c r="M62" s="57">
        <f t="shared" si="8"/>
        <v>0</v>
      </c>
      <c r="N62" s="57">
        <f t="shared" si="8"/>
        <v>0</v>
      </c>
      <c r="O62" s="57">
        <f t="shared" si="8"/>
        <v>0</v>
      </c>
      <c r="P62" s="57">
        <f t="shared" si="8"/>
        <v>3741692.71</v>
      </c>
      <c r="Q62" s="60">
        <f t="shared" si="4"/>
        <v>3741692.71</v>
      </c>
    </row>
    <row r="63" spans="2:17" ht="27" customHeight="1" x14ac:dyDescent="0.2">
      <c r="B63" s="62" t="s">
        <v>75</v>
      </c>
      <c r="C63" s="58">
        <v>10000000</v>
      </c>
      <c r="D63" s="58">
        <v>1325000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9">
        <v>3741692.71</v>
      </c>
      <c r="Q63" s="60">
        <f t="shared" si="4"/>
        <v>3741692.71</v>
      </c>
    </row>
    <row r="64" spans="2:17" ht="27" customHeight="1" x14ac:dyDescent="0.2">
      <c r="B64" s="62" t="s">
        <v>76</v>
      </c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60">
        <f t="shared" si="4"/>
        <v>0</v>
      </c>
    </row>
    <row r="65" spans="2:17" ht="27" customHeight="1" x14ac:dyDescent="0.2">
      <c r="B65" s="62" t="s">
        <v>77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9"/>
      <c r="Q65" s="60">
        <f t="shared" si="4"/>
        <v>0</v>
      </c>
    </row>
    <row r="66" spans="2:17" ht="44.25" customHeight="1" x14ac:dyDescent="0.2">
      <c r="B66" s="62" t="s">
        <v>78</v>
      </c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9"/>
      <c r="Q66" s="60">
        <f t="shared" si="4"/>
        <v>0</v>
      </c>
    </row>
    <row r="67" spans="2:17" ht="42" customHeight="1" x14ac:dyDescent="0.2">
      <c r="B67" s="64" t="s">
        <v>79</v>
      </c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8"/>
      <c r="P67" s="59"/>
      <c r="Q67" s="60">
        <f t="shared" si="4"/>
        <v>0</v>
      </c>
    </row>
    <row r="68" spans="2:17" ht="27" customHeight="1" x14ac:dyDescent="0.2">
      <c r="B68" s="62" t="s">
        <v>80</v>
      </c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9"/>
      <c r="Q68" s="60">
        <f t="shared" si="4"/>
        <v>0</v>
      </c>
    </row>
    <row r="69" spans="2:17" ht="39.75" customHeight="1" x14ac:dyDescent="0.2">
      <c r="B69" s="62" t="s">
        <v>81</v>
      </c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9"/>
      <c r="Q69" s="60">
        <f t="shared" si="4"/>
        <v>0</v>
      </c>
    </row>
    <row r="70" spans="2:17" ht="27" customHeight="1" x14ac:dyDescent="0.2">
      <c r="B70" s="64" t="s">
        <v>82</v>
      </c>
      <c r="C70" s="57">
        <f>SUM(C71:C73)</f>
        <v>0</v>
      </c>
      <c r="D70" s="57">
        <f>SUM(D71:D73)</f>
        <v>0</v>
      </c>
      <c r="E70" s="57">
        <f>SUM(E71:E73)</f>
        <v>0</v>
      </c>
      <c r="F70" s="57">
        <f t="shared" ref="F70:P70" si="9">SUM(F71:F73)</f>
        <v>0</v>
      </c>
      <c r="G70" s="57">
        <f t="shared" si="9"/>
        <v>0</v>
      </c>
      <c r="H70" s="57">
        <f t="shared" si="9"/>
        <v>0</v>
      </c>
      <c r="I70" s="57">
        <f t="shared" si="9"/>
        <v>0</v>
      </c>
      <c r="J70" s="57">
        <f t="shared" si="9"/>
        <v>0</v>
      </c>
      <c r="K70" s="57">
        <f t="shared" si="9"/>
        <v>0</v>
      </c>
      <c r="L70" s="57">
        <f t="shared" si="9"/>
        <v>0</v>
      </c>
      <c r="M70" s="57">
        <f t="shared" si="9"/>
        <v>0</v>
      </c>
      <c r="N70" s="57">
        <f t="shared" si="9"/>
        <v>0</v>
      </c>
      <c r="O70" s="57">
        <f t="shared" si="9"/>
        <v>0</v>
      </c>
      <c r="P70" s="57">
        <f t="shared" si="9"/>
        <v>0</v>
      </c>
      <c r="Q70" s="60">
        <f t="shared" si="4"/>
        <v>0</v>
      </c>
    </row>
    <row r="71" spans="2:17" ht="27" customHeight="1" x14ac:dyDescent="0.2">
      <c r="B71" s="62" t="s">
        <v>83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9"/>
      <c r="Q71" s="60">
        <f t="shared" si="4"/>
        <v>0</v>
      </c>
    </row>
    <row r="72" spans="2:17" ht="27" customHeight="1" x14ac:dyDescent="0.2">
      <c r="B72" s="62" t="s">
        <v>84</v>
      </c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9"/>
      <c r="Q72" s="60">
        <f t="shared" si="4"/>
        <v>0</v>
      </c>
    </row>
    <row r="73" spans="2:17" ht="42" customHeight="1" x14ac:dyDescent="0.2">
      <c r="B73" s="62" t="s">
        <v>85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9"/>
      <c r="Q73" s="60">
        <f t="shared" si="4"/>
        <v>0</v>
      </c>
    </row>
    <row r="74" spans="2:17" ht="27" customHeight="1" x14ac:dyDescent="0.2">
      <c r="B74" s="64" t="s">
        <v>86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6"/>
      <c r="Q74" s="66"/>
    </row>
    <row r="75" spans="2:17" ht="27" customHeight="1" x14ac:dyDescent="0.2">
      <c r="B75" s="64" t="s">
        <v>87</v>
      </c>
      <c r="C75" s="65"/>
      <c r="D75" s="65"/>
      <c r="E75" s="65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59"/>
      <c r="Q75" s="60">
        <f t="shared" si="4"/>
        <v>0</v>
      </c>
    </row>
    <row r="76" spans="2:17" ht="27" customHeight="1" x14ac:dyDescent="0.2">
      <c r="B76" s="62" t="s">
        <v>88</v>
      </c>
      <c r="C76" s="68"/>
      <c r="D76" s="68"/>
      <c r="E76" s="68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59"/>
      <c r="Q76" s="60">
        <f t="shared" si="4"/>
        <v>0</v>
      </c>
    </row>
    <row r="77" spans="2:17" ht="27" customHeight="1" x14ac:dyDescent="0.2">
      <c r="B77" s="62" t="s">
        <v>89</v>
      </c>
      <c r="C77" s="68"/>
      <c r="D77" s="68"/>
      <c r="E77" s="68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59"/>
      <c r="Q77" s="60">
        <f t="shared" si="4"/>
        <v>0</v>
      </c>
    </row>
    <row r="78" spans="2:17" ht="27" customHeight="1" x14ac:dyDescent="0.2">
      <c r="B78" s="64" t="s">
        <v>90</v>
      </c>
      <c r="C78" s="65"/>
      <c r="D78" s="65"/>
      <c r="E78" s="65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59"/>
      <c r="Q78" s="60">
        <f t="shared" si="4"/>
        <v>0</v>
      </c>
    </row>
    <row r="79" spans="2:17" ht="27" customHeight="1" x14ac:dyDescent="0.2">
      <c r="B79" s="62" t="s">
        <v>91</v>
      </c>
      <c r="C79" s="68"/>
      <c r="D79" s="68"/>
      <c r="E79" s="68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59"/>
      <c r="Q79" s="60">
        <f t="shared" si="4"/>
        <v>0</v>
      </c>
    </row>
    <row r="80" spans="2:17" ht="27" customHeight="1" x14ac:dyDescent="0.2">
      <c r="B80" s="62" t="s">
        <v>92</v>
      </c>
      <c r="C80" s="68"/>
      <c r="D80" s="68"/>
      <c r="E80" s="68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59"/>
      <c r="Q80" s="60">
        <f t="shared" si="4"/>
        <v>0</v>
      </c>
    </row>
    <row r="81" spans="2:17" ht="27" customHeight="1" x14ac:dyDescent="0.2">
      <c r="B81" s="64" t="s">
        <v>93</v>
      </c>
      <c r="C81" s="65"/>
      <c r="D81" s="65"/>
      <c r="E81" s="65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59"/>
      <c r="Q81" s="60">
        <f t="shared" ref="Q81:Q82" si="10">+E81+F81+G81+H81+I81+J81+K81+L81+M81+N81+O81+P81</f>
        <v>0</v>
      </c>
    </row>
    <row r="82" spans="2:17" ht="27" customHeight="1" x14ac:dyDescent="0.2">
      <c r="B82" s="62" t="s">
        <v>94</v>
      </c>
      <c r="C82" s="68"/>
      <c r="D82" s="68"/>
      <c r="E82" s="68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59"/>
      <c r="Q82" s="60">
        <f t="shared" si="10"/>
        <v>0</v>
      </c>
    </row>
    <row r="83" spans="2:17" ht="24.95" customHeight="1" x14ac:dyDescent="0.2">
      <c r="B83" s="80" t="s">
        <v>95</v>
      </c>
      <c r="C83" s="69">
        <f>+C10+C16+C26+C36+C44+C52+C62+C67+C70</f>
        <v>1202938070</v>
      </c>
      <c r="D83" s="69">
        <f>+D10+D16+D26+D36+D44+D52+D62+D67+D70</f>
        <v>0</v>
      </c>
      <c r="E83" s="69">
        <f>+E10+E16+E26+E36+E44+E52+E62+E67+E70</f>
        <v>41619097.43</v>
      </c>
      <c r="F83" s="69">
        <f>+F10+F16+F26+F36+F44+F52+F62+F67+F70</f>
        <v>65818005.850000001</v>
      </c>
      <c r="G83" s="69">
        <f t="shared" ref="G83:P83" si="11">+G10+G16+G26+G36+G44+G52+G62+G67+G70</f>
        <v>0</v>
      </c>
      <c r="H83" s="69">
        <f t="shared" si="11"/>
        <v>0</v>
      </c>
      <c r="I83" s="69">
        <f t="shared" si="11"/>
        <v>0</v>
      </c>
      <c r="J83" s="69">
        <f t="shared" si="11"/>
        <v>0</v>
      </c>
      <c r="K83" s="69">
        <f t="shared" si="11"/>
        <v>0</v>
      </c>
      <c r="L83" s="69">
        <f t="shared" si="11"/>
        <v>0</v>
      </c>
      <c r="M83" s="69">
        <f t="shared" si="11"/>
        <v>0</v>
      </c>
      <c r="N83" s="69">
        <f t="shared" si="11"/>
        <v>0</v>
      </c>
      <c r="O83" s="69">
        <f t="shared" si="11"/>
        <v>0</v>
      </c>
      <c r="P83" s="69">
        <f t="shared" si="11"/>
        <v>119614467.7</v>
      </c>
      <c r="Q83" s="70">
        <f>+E83+F83+G83+H83+I83+J83+K83+L83+M83+N83+O83+P83</f>
        <v>227051570.98000002</v>
      </c>
    </row>
    <row r="84" spans="2:17" x14ac:dyDescent="0.2">
      <c r="B84" s="71" t="s">
        <v>113</v>
      </c>
      <c r="J84" s="72"/>
    </row>
    <row r="85" spans="2:17" x14ac:dyDescent="0.2">
      <c r="B85" s="81" t="s">
        <v>113</v>
      </c>
      <c r="C85" s="73"/>
      <c r="J85" s="73"/>
      <c r="M85" s="74"/>
    </row>
    <row r="86" spans="2:17" x14ac:dyDescent="0.2">
      <c r="B86" s="82" t="s">
        <v>114</v>
      </c>
    </row>
    <row r="87" spans="2:17" ht="25.5" x14ac:dyDescent="0.2">
      <c r="B87" s="82" t="s">
        <v>115</v>
      </c>
    </row>
    <row r="88" spans="2:17" ht="25.5" x14ac:dyDescent="0.2">
      <c r="B88" s="81" t="s">
        <v>116</v>
      </c>
    </row>
    <row r="89" spans="2:17" x14ac:dyDescent="0.2">
      <c r="B89" s="82" t="s">
        <v>117</v>
      </c>
    </row>
    <row r="90" spans="2:17" ht="25.5" x14ac:dyDescent="0.2">
      <c r="B90" s="81" t="s">
        <v>118</v>
      </c>
    </row>
    <row r="91" spans="2:17" x14ac:dyDescent="0.2">
      <c r="B91" s="81" t="s">
        <v>119</v>
      </c>
    </row>
    <row r="92" spans="2:17" x14ac:dyDescent="0.2">
      <c r="B92" s="83"/>
    </row>
    <row r="93" spans="2:17" x14ac:dyDescent="0.2">
      <c r="B93" s="83"/>
    </row>
    <row r="94" spans="2:17" ht="37.5" customHeight="1" x14ac:dyDescent="0.2">
      <c r="B94" s="77" t="s">
        <v>129</v>
      </c>
      <c r="F94" s="119" t="s">
        <v>130</v>
      </c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</row>
    <row r="95" spans="2:17" x14ac:dyDescent="0.2">
      <c r="B95" s="84" t="s">
        <v>101</v>
      </c>
      <c r="F95" s="109" t="s">
        <v>126</v>
      </c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</row>
    <row r="96" spans="2:17" ht="23.25" customHeight="1" x14ac:dyDescent="0.2">
      <c r="E96" s="76"/>
    </row>
    <row r="97" spans="1:17" ht="33.75" customHeight="1" x14ac:dyDescent="0.2">
      <c r="A97" s="75"/>
      <c r="B97" s="86"/>
      <c r="C97" s="120"/>
      <c r="D97" s="120"/>
      <c r="J97" s="76"/>
      <c r="K97" s="76"/>
      <c r="L97" s="76"/>
      <c r="M97" s="76"/>
      <c r="N97" s="76"/>
      <c r="O97" s="76"/>
      <c r="P97" s="76"/>
      <c r="Q97" s="76"/>
    </row>
    <row r="98" spans="1:17" x14ac:dyDescent="0.2">
      <c r="C98" s="109"/>
      <c r="D98" s="109"/>
    </row>
    <row r="100" spans="1:17" x14ac:dyDescent="0.2">
      <c r="B100" s="119"/>
      <c r="C100" s="119"/>
      <c r="D100" s="119"/>
    </row>
    <row r="101" spans="1:17" x14ac:dyDescent="0.2">
      <c r="B101" s="87" t="s">
        <v>97</v>
      </c>
      <c r="C101" s="78"/>
      <c r="D101" s="78"/>
    </row>
    <row r="102" spans="1:17" ht="21" customHeight="1" x14ac:dyDescent="0.2">
      <c r="B102" s="85" t="s">
        <v>98</v>
      </c>
    </row>
    <row r="103" spans="1:17" x14ac:dyDescent="0.2">
      <c r="B103" s="109"/>
      <c r="C103" s="109"/>
      <c r="D103" s="109"/>
    </row>
  </sheetData>
  <mergeCells count="15">
    <mergeCell ref="B103:D103"/>
    <mergeCell ref="B1:Q1"/>
    <mergeCell ref="B2:Q2"/>
    <mergeCell ref="B3:Q3"/>
    <mergeCell ref="B4:Q4"/>
    <mergeCell ref="B7:B8"/>
    <mergeCell ref="C7:C8"/>
    <mergeCell ref="D7:D8"/>
    <mergeCell ref="E7:Q7"/>
    <mergeCell ref="B5:Q5"/>
    <mergeCell ref="F94:Q94"/>
    <mergeCell ref="F95:Q95"/>
    <mergeCell ref="C97:D97"/>
    <mergeCell ref="C98:D98"/>
    <mergeCell ref="B100:D100"/>
  </mergeCells>
  <pageMargins left="0.25" right="0.25" top="0.75" bottom="0.75" header="0.3" footer="0.3"/>
  <pageSetup scale="65" orientation="portrait" r:id="rId1"/>
  <rowBreaks count="2" manualBreakCount="2">
    <brk id="38" max="16" man="1"/>
    <brk id="65" max="16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3"/>
  <sheetViews>
    <sheetView view="pageBreakPreview" topLeftCell="B76" zoomScale="60" zoomScaleNormal="100" workbookViewId="0">
      <selection activeCell="B4" sqref="B4:Q4"/>
    </sheetView>
  </sheetViews>
  <sheetFormatPr defaultColWidth="11.42578125" defaultRowHeight="15" x14ac:dyDescent="0.25"/>
  <cols>
    <col min="1" max="1" width="5.85546875" hidden="1" customWidth="1"/>
    <col min="2" max="2" width="80.7109375" customWidth="1"/>
    <col min="3" max="3" width="36.42578125" customWidth="1"/>
    <col min="4" max="4" width="24" customWidth="1"/>
    <col min="5" max="5" width="25.85546875" customWidth="1"/>
    <col min="6" max="6" width="21.5703125" customWidth="1"/>
    <col min="7" max="16" width="14.5703125" customWidth="1"/>
    <col min="17" max="17" width="23.140625" customWidth="1"/>
  </cols>
  <sheetData>
    <row r="1" spans="2:18" ht="28.5" customHeigh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37"/>
    </row>
    <row r="2" spans="2:18" ht="21" customHeight="1" x14ac:dyDescent="0.3">
      <c r="B2" s="93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36"/>
    </row>
    <row r="3" spans="2:18" ht="18.75" x14ac:dyDescent="0.3">
      <c r="B3" s="95">
        <v>2022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37"/>
    </row>
    <row r="4" spans="2:18" ht="15.75" customHeight="1" x14ac:dyDescent="0.3">
      <c r="B4" s="97" t="s">
        <v>2</v>
      </c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37"/>
    </row>
    <row r="5" spans="2:18" ht="15.75" customHeight="1" x14ac:dyDescent="0.25">
      <c r="B5" s="26" t="s">
        <v>3</v>
      </c>
      <c r="C5" s="26"/>
      <c r="D5" s="26"/>
    </row>
    <row r="7" spans="2:18" ht="15" customHeight="1" x14ac:dyDescent="0.25">
      <c r="B7" s="99" t="s">
        <v>4</v>
      </c>
      <c r="C7" s="100" t="s">
        <v>5</v>
      </c>
      <c r="D7" s="100" t="s">
        <v>6</v>
      </c>
      <c r="E7" s="103" t="s">
        <v>7</v>
      </c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18" ht="30" customHeight="1" x14ac:dyDescent="0.35">
      <c r="B8" s="99"/>
      <c r="C8" s="101"/>
      <c r="D8" s="101"/>
      <c r="E8" s="22" t="s">
        <v>8</v>
      </c>
      <c r="F8" s="22" t="s">
        <v>9</v>
      </c>
      <c r="G8" s="22" t="s">
        <v>10</v>
      </c>
      <c r="H8" s="22" t="s">
        <v>11</v>
      </c>
      <c r="I8" s="23" t="s">
        <v>12</v>
      </c>
      <c r="J8" s="22" t="s">
        <v>13</v>
      </c>
      <c r="K8" s="23" t="s">
        <v>14</v>
      </c>
      <c r="L8" s="22" t="s">
        <v>15</v>
      </c>
      <c r="M8" s="22" t="s">
        <v>16</v>
      </c>
      <c r="N8" s="22" t="s">
        <v>17</v>
      </c>
      <c r="O8" s="22" t="s">
        <v>18</v>
      </c>
      <c r="P8" s="23" t="s">
        <v>19</v>
      </c>
      <c r="Q8" s="22" t="s">
        <v>20</v>
      </c>
    </row>
    <row r="9" spans="2:18" s="4" customFormat="1" ht="27" customHeight="1" x14ac:dyDescent="0.3">
      <c r="B9" s="3" t="s">
        <v>21</v>
      </c>
      <c r="C9" s="29">
        <f>+C10+C16+C26+C36+C44+C52+C62+C67+C70</f>
        <v>1024795636</v>
      </c>
      <c r="D9" s="8">
        <f>+D10+D16+D26+D36+D44+D52+D62+D67+D70</f>
        <v>0</v>
      </c>
      <c r="E9" s="8">
        <f t="shared" ref="E9:P9" si="0">+E10+E16+E26+E36+E44+E52+E62+E67+E70</f>
        <v>34516386.939999998</v>
      </c>
      <c r="F9" s="8">
        <f t="shared" si="0"/>
        <v>78356760.780000001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 t="shared" si="0"/>
        <v>0</v>
      </c>
      <c r="O9" s="8">
        <f t="shared" si="0"/>
        <v>0</v>
      </c>
      <c r="P9" s="8">
        <f t="shared" si="0"/>
        <v>0</v>
      </c>
      <c r="Q9" s="8">
        <f>+E9+F9+G9+H9+I9+J9+K9+L9+M9+N9+O9+P9</f>
        <v>112873147.72</v>
      </c>
    </row>
    <row r="10" spans="2:18" s="4" customFormat="1" ht="27" customHeight="1" x14ac:dyDescent="0.35">
      <c r="B10" s="5" t="s">
        <v>22</v>
      </c>
      <c r="C10" s="30">
        <f>SUM(C11:C15)</f>
        <v>493015272</v>
      </c>
      <c r="D10" s="9">
        <f>SUM(D11:D15)</f>
        <v>0</v>
      </c>
      <c r="E10" s="9">
        <f t="shared" ref="E10:N10" si="1">SUM(E11:E15)</f>
        <v>31761117.390000001</v>
      </c>
      <c r="F10" s="9">
        <f t="shared" si="1"/>
        <v>31693384.16</v>
      </c>
      <c r="G10" s="9">
        <f t="shared" si="1"/>
        <v>0</v>
      </c>
      <c r="H10" s="9">
        <f t="shared" si="1"/>
        <v>0</v>
      </c>
      <c r="I10" s="9">
        <f t="shared" si="1"/>
        <v>0</v>
      </c>
      <c r="J10" s="9">
        <f t="shared" si="1"/>
        <v>0</v>
      </c>
      <c r="K10" s="9">
        <f>SUM(K11:K15)</f>
        <v>0</v>
      </c>
      <c r="L10" s="9">
        <f t="shared" ref="L10" si="2">SUM(L11:L15)</f>
        <v>0</v>
      </c>
      <c r="M10" s="9">
        <f t="shared" si="1"/>
        <v>0</v>
      </c>
      <c r="N10" s="9">
        <f t="shared" si="1"/>
        <v>0</v>
      </c>
      <c r="O10" s="10">
        <f>+O11+O12+O13+O14+O15</f>
        <v>0</v>
      </c>
      <c r="P10" s="10">
        <f>+P11+P12+P13+P14+P15</f>
        <v>0</v>
      </c>
      <c r="Q10" s="9">
        <f>SUM(Q11:Q15)</f>
        <v>63454501.549999997</v>
      </c>
    </row>
    <row r="11" spans="2:18" s="4" customFormat="1" ht="27" customHeight="1" x14ac:dyDescent="0.35">
      <c r="B11" s="6" t="s">
        <v>23</v>
      </c>
      <c r="C11" s="31">
        <v>375747353</v>
      </c>
      <c r="D11" s="12">
        <v>2160000</v>
      </c>
      <c r="E11" s="11">
        <v>26334286.199999999</v>
      </c>
      <c r="F11" s="11">
        <v>26255586.199999999</v>
      </c>
      <c r="G11" s="11"/>
      <c r="H11" s="11"/>
      <c r="I11" s="11"/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2">
        <v>0</v>
      </c>
      <c r="P11" s="12">
        <v>0</v>
      </c>
      <c r="Q11" s="13">
        <f>+E11+F11+G11+H11+I11+J11+K11+L11+M11+N11+O11+P11</f>
        <v>52589872.399999999</v>
      </c>
    </row>
    <row r="12" spans="2:18" s="4" customFormat="1" ht="27" customHeight="1" x14ac:dyDescent="0.35">
      <c r="B12" s="6" t="s">
        <v>24</v>
      </c>
      <c r="C12" s="31">
        <v>67781665</v>
      </c>
      <c r="D12" s="12"/>
      <c r="E12" s="11">
        <v>1437000</v>
      </c>
      <c r="F12" s="11">
        <v>1460000</v>
      </c>
      <c r="G12" s="11"/>
      <c r="H12" s="11">
        <v>0</v>
      </c>
      <c r="I12" s="11"/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2">
        <v>0</v>
      </c>
      <c r="P12" s="12">
        <v>0</v>
      </c>
      <c r="Q12" s="13">
        <f>+E12+F12+G12+H12+I12+J12+K12+L12+M12+N12+O12+P12</f>
        <v>2897000</v>
      </c>
    </row>
    <row r="13" spans="2:18" s="4" customFormat="1" ht="27" customHeight="1" x14ac:dyDescent="0.35">
      <c r="B13" s="6" t="s">
        <v>25</v>
      </c>
      <c r="C13" s="3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>
        <v>0</v>
      </c>
      <c r="O13" s="12"/>
      <c r="P13" s="12"/>
      <c r="Q13" s="13">
        <f t="shared" ref="Q13:Q14" si="3">+E13+F13+G13+H13+I13+J13+K13+L13+M13+N13+O13</f>
        <v>0</v>
      </c>
    </row>
    <row r="14" spans="2:18" s="4" customFormat="1" ht="27" customHeight="1" x14ac:dyDescent="0.35">
      <c r="B14" s="6" t="s">
        <v>26</v>
      </c>
      <c r="C14" s="31"/>
      <c r="D14" s="12" t="s">
        <v>100</v>
      </c>
      <c r="E14" s="11"/>
      <c r="F14" s="11"/>
      <c r="G14" s="11"/>
      <c r="H14" s="11"/>
      <c r="I14" s="11"/>
      <c r="J14" s="11"/>
      <c r="K14" s="11"/>
      <c r="L14" s="11"/>
      <c r="M14" s="11"/>
      <c r="N14" s="11">
        <v>0</v>
      </c>
      <c r="O14" s="12"/>
      <c r="P14" s="12"/>
      <c r="Q14" s="13">
        <f t="shared" si="3"/>
        <v>0</v>
      </c>
    </row>
    <row r="15" spans="2:18" s="4" customFormat="1" ht="27" customHeight="1" x14ac:dyDescent="0.35">
      <c r="B15" s="6" t="s">
        <v>27</v>
      </c>
      <c r="C15" s="31">
        <v>49486254</v>
      </c>
      <c r="D15" s="12">
        <v>-2160000</v>
      </c>
      <c r="E15" s="11">
        <v>3989831.19</v>
      </c>
      <c r="F15" s="11">
        <v>3977797.96</v>
      </c>
      <c r="G15" s="11">
        <v>0</v>
      </c>
      <c r="H15" s="11">
        <v>0</v>
      </c>
      <c r="I15" s="11"/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2">
        <v>0</v>
      </c>
      <c r="P15" s="12">
        <v>0</v>
      </c>
      <c r="Q15" s="13">
        <f>+E15+F15+G15+H15+I15+J15+K15+L15+M15+N15+O15+P15</f>
        <v>7967629.1500000004</v>
      </c>
    </row>
    <row r="16" spans="2:18" s="4" customFormat="1" ht="27" customHeight="1" x14ac:dyDescent="0.35">
      <c r="B16" s="5" t="s">
        <v>28</v>
      </c>
      <c r="C16" s="30">
        <f>SUM(C17:C25)</f>
        <v>180335892</v>
      </c>
      <c r="D16" s="9">
        <f>SUM(D17:D25)</f>
        <v>-10781512</v>
      </c>
      <c r="E16" s="9">
        <f t="shared" ref="E16:P16" si="4">SUM(E17:E25)</f>
        <v>2755269.55</v>
      </c>
      <c r="F16" s="9">
        <f t="shared" si="4"/>
        <v>10551527.290000001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 t="shared" si="4"/>
        <v>0</v>
      </c>
      <c r="K16" s="9">
        <f t="shared" si="4"/>
        <v>0</v>
      </c>
      <c r="L16" s="9">
        <f t="shared" si="4"/>
        <v>0</v>
      </c>
      <c r="M16" s="9">
        <f t="shared" si="4"/>
        <v>0</v>
      </c>
      <c r="N16" s="9">
        <f t="shared" si="4"/>
        <v>0</v>
      </c>
      <c r="O16" s="9">
        <f t="shared" si="4"/>
        <v>0</v>
      </c>
      <c r="P16" s="9">
        <f t="shared" si="4"/>
        <v>0</v>
      </c>
      <c r="Q16" s="10">
        <f>+Q17+Q18+Q19+Q20+Q21+Q22+Q23+Q24+Q25</f>
        <v>13306796.84</v>
      </c>
    </row>
    <row r="17" spans="2:17" s="4" customFormat="1" ht="27" customHeight="1" x14ac:dyDescent="0.35">
      <c r="B17" s="6" t="s">
        <v>29</v>
      </c>
      <c r="C17" s="31">
        <v>33780000</v>
      </c>
      <c r="D17" s="12">
        <v>0</v>
      </c>
      <c r="E17" s="11">
        <v>1991078.74</v>
      </c>
      <c r="F17" s="11">
        <v>2145419.21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2">
        <v>0</v>
      </c>
      <c r="P17" s="12">
        <v>0</v>
      </c>
      <c r="Q17" s="13">
        <f t="shared" ref="Q17:Q80" si="5">+E17+F17+G17+H17+I17+J17+K17+L17+M17+N17+O17+P17</f>
        <v>4136497.95</v>
      </c>
    </row>
    <row r="18" spans="2:17" s="4" customFormat="1" ht="27" customHeight="1" x14ac:dyDescent="0.35">
      <c r="B18" s="6" t="s">
        <v>30</v>
      </c>
      <c r="C18" s="31">
        <v>5800000</v>
      </c>
      <c r="D18" s="12">
        <v>0</v>
      </c>
      <c r="E18" s="11">
        <v>0</v>
      </c>
      <c r="F18" s="11">
        <v>488754.68</v>
      </c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2"/>
      <c r="P18" s="12">
        <v>0</v>
      </c>
      <c r="Q18" s="13">
        <f t="shared" si="5"/>
        <v>488754.68</v>
      </c>
    </row>
    <row r="19" spans="2:17" s="4" customFormat="1" ht="27" customHeight="1" x14ac:dyDescent="0.35">
      <c r="B19" s="6" t="s">
        <v>31</v>
      </c>
      <c r="C19" s="31">
        <v>31000000</v>
      </c>
      <c r="D19" s="12">
        <v>-10037512</v>
      </c>
      <c r="E19" s="11">
        <v>0</v>
      </c>
      <c r="F19" s="11">
        <v>273230</v>
      </c>
      <c r="G19" s="11"/>
      <c r="H19" s="11"/>
      <c r="I19" s="11"/>
      <c r="J19" s="11"/>
      <c r="K19" s="11">
        <v>0</v>
      </c>
      <c r="L19" s="11"/>
      <c r="M19" s="11"/>
      <c r="N19" s="11"/>
      <c r="O19" s="12"/>
      <c r="P19" s="12"/>
      <c r="Q19" s="13">
        <f t="shared" si="5"/>
        <v>273230</v>
      </c>
    </row>
    <row r="20" spans="2:17" s="4" customFormat="1" ht="27" customHeight="1" x14ac:dyDescent="0.35">
      <c r="B20" s="6" t="s">
        <v>32</v>
      </c>
      <c r="C20" s="31">
        <v>2600000</v>
      </c>
      <c r="D20" s="12"/>
      <c r="E20" s="11">
        <v>0</v>
      </c>
      <c r="F20" s="11">
        <v>28000</v>
      </c>
      <c r="G20" s="11"/>
      <c r="H20" s="11"/>
      <c r="I20" s="11"/>
      <c r="J20" s="11"/>
      <c r="K20" s="11">
        <v>0</v>
      </c>
      <c r="L20" s="11"/>
      <c r="M20" s="11"/>
      <c r="N20" s="11"/>
      <c r="O20" s="12"/>
      <c r="P20" s="12"/>
      <c r="Q20" s="13">
        <f t="shared" si="5"/>
        <v>28000</v>
      </c>
    </row>
    <row r="21" spans="2:17" s="4" customFormat="1" ht="27" customHeight="1" x14ac:dyDescent="0.35">
      <c r="B21" s="6" t="s">
        <v>33</v>
      </c>
      <c r="C21" s="31">
        <v>13025891</v>
      </c>
      <c r="D21" s="12">
        <v>2206000</v>
      </c>
      <c r="E21" s="11">
        <v>565259.18000000005</v>
      </c>
      <c r="F21" s="11">
        <v>1578144.83</v>
      </c>
      <c r="G21" s="11"/>
      <c r="H21" s="11"/>
      <c r="I21" s="11"/>
      <c r="J21" s="11"/>
      <c r="K21" s="11"/>
      <c r="L21" s="11"/>
      <c r="M21" s="11"/>
      <c r="N21" s="11"/>
      <c r="O21" s="12"/>
      <c r="P21" s="12"/>
      <c r="Q21" s="13">
        <f t="shared" si="5"/>
        <v>2143404.0100000002</v>
      </c>
    </row>
    <row r="22" spans="2:17" s="4" customFormat="1" ht="27" customHeight="1" x14ac:dyDescent="0.35">
      <c r="B22" s="6" t="s">
        <v>34</v>
      </c>
      <c r="C22" s="31">
        <v>12600000</v>
      </c>
      <c r="D22" s="12"/>
      <c r="E22" s="11"/>
      <c r="F22" s="11">
        <v>1369799.12</v>
      </c>
      <c r="G22" s="11"/>
      <c r="H22" s="11"/>
      <c r="I22" s="11"/>
      <c r="J22" s="11"/>
      <c r="K22" s="11"/>
      <c r="L22" s="11"/>
      <c r="M22" s="11"/>
      <c r="N22" s="11"/>
      <c r="O22" s="12"/>
      <c r="P22" s="12"/>
      <c r="Q22" s="13">
        <f t="shared" si="5"/>
        <v>1369799.12</v>
      </c>
    </row>
    <row r="23" spans="2:17" s="4" customFormat="1" ht="45.75" customHeight="1" x14ac:dyDescent="0.35">
      <c r="B23" s="24" t="s">
        <v>35</v>
      </c>
      <c r="C23" s="31">
        <v>29590000</v>
      </c>
      <c r="D23" s="12"/>
      <c r="E23" s="11">
        <v>0</v>
      </c>
      <c r="F23" s="11">
        <v>843209.61</v>
      </c>
      <c r="G23" s="11"/>
      <c r="H23" s="11"/>
      <c r="I23" s="11"/>
      <c r="J23" s="11"/>
      <c r="K23" s="11"/>
      <c r="L23" s="11"/>
      <c r="M23" s="11"/>
      <c r="N23" s="11"/>
      <c r="O23" s="12"/>
      <c r="P23" s="12"/>
      <c r="Q23" s="13">
        <f t="shared" si="5"/>
        <v>843209.61</v>
      </c>
    </row>
    <row r="24" spans="2:17" s="4" customFormat="1" ht="43.5" customHeight="1" x14ac:dyDescent="0.35">
      <c r="B24" s="24" t="s">
        <v>36</v>
      </c>
      <c r="C24" s="31">
        <v>30340000</v>
      </c>
      <c r="D24" s="12">
        <v>-4450000</v>
      </c>
      <c r="E24" s="11">
        <v>198931.63</v>
      </c>
      <c r="F24" s="11">
        <v>1382086.64</v>
      </c>
      <c r="G24" s="11"/>
      <c r="H24" s="11"/>
      <c r="I24" s="11"/>
      <c r="J24" s="11"/>
      <c r="K24" s="11"/>
      <c r="L24" s="11"/>
      <c r="M24" s="11"/>
      <c r="N24" s="11"/>
      <c r="O24" s="12"/>
      <c r="P24" s="12"/>
      <c r="Q24" s="13">
        <f t="shared" si="5"/>
        <v>1581018.27</v>
      </c>
    </row>
    <row r="25" spans="2:17" s="4" customFormat="1" ht="27" customHeight="1" x14ac:dyDescent="0.35">
      <c r="B25" s="6" t="s">
        <v>37</v>
      </c>
      <c r="C25" s="31">
        <v>21600001</v>
      </c>
      <c r="D25" s="12">
        <v>1500000</v>
      </c>
      <c r="E25" s="11"/>
      <c r="F25" s="11">
        <v>2442883.2000000002</v>
      </c>
      <c r="G25" s="11"/>
      <c r="H25" s="11"/>
      <c r="I25" s="11">
        <v>0</v>
      </c>
      <c r="J25" s="11"/>
      <c r="K25" s="11">
        <v>0</v>
      </c>
      <c r="L25" s="11">
        <v>0</v>
      </c>
      <c r="M25" s="11"/>
      <c r="N25" s="11">
        <v>0</v>
      </c>
      <c r="O25" s="2"/>
      <c r="P25" s="12"/>
      <c r="Q25" s="13">
        <f t="shared" si="5"/>
        <v>2442883.2000000002</v>
      </c>
    </row>
    <row r="26" spans="2:17" s="4" customFormat="1" ht="27" customHeight="1" x14ac:dyDescent="0.35">
      <c r="B26" s="5" t="s">
        <v>38</v>
      </c>
      <c r="C26" s="30">
        <f>SUM(C27:C35)</f>
        <v>309474472</v>
      </c>
      <c r="D26" s="9">
        <f>SUM(D27:D35)</f>
        <v>-13320000</v>
      </c>
      <c r="E26" s="9">
        <f t="shared" ref="E26:P26" si="6">SUM(E27:E35)</f>
        <v>0</v>
      </c>
      <c r="F26" s="9">
        <f t="shared" si="6"/>
        <v>34303911.799999997</v>
      </c>
      <c r="G26" s="9">
        <f t="shared" si="6"/>
        <v>0</v>
      </c>
      <c r="H26" s="9">
        <f t="shared" si="6"/>
        <v>0</v>
      </c>
      <c r="I26" s="9">
        <f t="shared" si="6"/>
        <v>0</v>
      </c>
      <c r="J26" s="9">
        <f t="shared" si="6"/>
        <v>0</v>
      </c>
      <c r="K26" s="9">
        <f t="shared" si="6"/>
        <v>0</v>
      </c>
      <c r="L26" s="9">
        <f t="shared" si="6"/>
        <v>0</v>
      </c>
      <c r="M26" s="9">
        <f t="shared" si="6"/>
        <v>0</v>
      </c>
      <c r="N26" s="9">
        <f t="shared" si="6"/>
        <v>0</v>
      </c>
      <c r="O26" s="9">
        <f t="shared" si="6"/>
        <v>0</v>
      </c>
      <c r="P26" s="9">
        <f t="shared" si="6"/>
        <v>0</v>
      </c>
      <c r="Q26" s="10">
        <f>+Q27+Q28+Q29+Q30+Q31+Q33+Q32+Q34+Q35+Q36+Q37</f>
        <v>34303911.799999997</v>
      </c>
    </row>
    <row r="27" spans="2:17" s="4" customFormat="1" ht="27" customHeight="1" x14ac:dyDescent="0.35">
      <c r="B27" s="6" t="s">
        <v>39</v>
      </c>
      <c r="C27" s="31">
        <v>7700000</v>
      </c>
      <c r="D27" s="12">
        <v>-3980000</v>
      </c>
      <c r="E27" s="11">
        <v>0</v>
      </c>
      <c r="F27" s="11">
        <v>33830</v>
      </c>
      <c r="G27" s="11">
        <v>0</v>
      </c>
      <c r="H27" s="11"/>
      <c r="I27" s="11"/>
      <c r="J27" s="11">
        <v>0</v>
      </c>
      <c r="K27" s="11"/>
      <c r="L27" s="11">
        <v>0</v>
      </c>
      <c r="M27" s="11"/>
      <c r="N27" s="11"/>
      <c r="O27" s="11"/>
      <c r="P27" s="12"/>
      <c r="Q27" s="13">
        <f t="shared" si="5"/>
        <v>33830</v>
      </c>
    </row>
    <row r="28" spans="2:17" s="4" customFormat="1" ht="27" customHeight="1" x14ac:dyDescent="0.35">
      <c r="B28" s="6" t="s">
        <v>40</v>
      </c>
      <c r="C28" s="31">
        <v>10700000</v>
      </c>
      <c r="D28" s="12">
        <v>50000</v>
      </c>
      <c r="E28" s="11">
        <v>0</v>
      </c>
      <c r="F28" s="11">
        <v>156940</v>
      </c>
      <c r="G28" s="11"/>
      <c r="H28" s="11"/>
      <c r="I28" s="11"/>
      <c r="J28" s="11">
        <v>0</v>
      </c>
      <c r="K28" s="11">
        <v>0</v>
      </c>
      <c r="L28" s="11">
        <v>0</v>
      </c>
      <c r="M28" s="11"/>
      <c r="N28" s="11">
        <v>0</v>
      </c>
      <c r="O28" s="11"/>
      <c r="P28" s="12"/>
      <c r="Q28" s="13">
        <f t="shared" si="5"/>
        <v>156940</v>
      </c>
    </row>
    <row r="29" spans="2:17" s="4" customFormat="1" ht="27" customHeight="1" x14ac:dyDescent="0.35">
      <c r="B29" s="6" t="s">
        <v>41</v>
      </c>
      <c r="C29" s="31">
        <v>228422500</v>
      </c>
      <c r="D29" s="12">
        <v>-10000000</v>
      </c>
      <c r="E29" s="11">
        <v>0</v>
      </c>
      <c r="F29" s="11">
        <v>33400000</v>
      </c>
      <c r="G29" s="11"/>
      <c r="H29" s="11"/>
      <c r="I29" s="11"/>
      <c r="J29" s="11">
        <v>0</v>
      </c>
      <c r="K29" s="11">
        <v>0</v>
      </c>
      <c r="L29" s="11">
        <v>0</v>
      </c>
      <c r="M29" s="11"/>
      <c r="N29" s="11"/>
      <c r="O29" s="11"/>
      <c r="P29" s="12"/>
      <c r="Q29" s="13">
        <f t="shared" si="5"/>
        <v>33400000</v>
      </c>
    </row>
    <row r="30" spans="2:17" s="4" customFormat="1" ht="27" customHeight="1" x14ac:dyDescent="0.35">
      <c r="B30" s="6" t="s">
        <v>42</v>
      </c>
      <c r="C30" s="31">
        <v>3499999</v>
      </c>
      <c r="D30" s="12"/>
      <c r="E30" s="11">
        <v>0</v>
      </c>
      <c r="F30" s="11"/>
      <c r="G30" s="11"/>
      <c r="H30" s="11"/>
      <c r="I30" s="11"/>
      <c r="J30" s="11">
        <v>0</v>
      </c>
      <c r="K30" s="11">
        <v>0</v>
      </c>
      <c r="L30" s="11">
        <v>0</v>
      </c>
      <c r="M30" s="11"/>
      <c r="N30" s="11"/>
      <c r="O30" s="11"/>
      <c r="P30" s="12"/>
      <c r="Q30" s="13">
        <f t="shared" si="5"/>
        <v>0</v>
      </c>
    </row>
    <row r="31" spans="2:17" s="4" customFormat="1" ht="27" customHeight="1" x14ac:dyDescent="0.35">
      <c r="B31" s="6" t="s">
        <v>43</v>
      </c>
      <c r="C31" s="31">
        <v>3010000</v>
      </c>
      <c r="D31" s="12">
        <v>-1300000</v>
      </c>
      <c r="E31" s="11">
        <v>0</v>
      </c>
      <c r="F31" s="11">
        <v>15750</v>
      </c>
      <c r="G31" s="11"/>
      <c r="H31" s="11"/>
      <c r="I31" s="11"/>
      <c r="J31" s="11"/>
      <c r="K31" s="11">
        <v>0</v>
      </c>
      <c r="L31" s="11">
        <v>0</v>
      </c>
      <c r="M31" s="11"/>
      <c r="N31" s="11"/>
      <c r="O31" s="11"/>
      <c r="P31" s="12"/>
      <c r="Q31" s="13">
        <f t="shared" si="5"/>
        <v>15750</v>
      </c>
    </row>
    <row r="32" spans="2:17" s="4" customFormat="1" ht="42" customHeight="1" x14ac:dyDescent="0.35">
      <c r="B32" s="6" t="s">
        <v>44</v>
      </c>
      <c r="C32" s="31">
        <v>290000</v>
      </c>
      <c r="D32" s="12">
        <v>410000</v>
      </c>
      <c r="E32" s="11">
        <v>0</v>
      </c>
      <c r="F32" s="11"/>
      <c r="G32" s="11"/>
      <c r="H32" s="11"/>
      <c r="I32" s="11"/>
      <c r="J32" s="11"/>
      <c r="K32" s="11">
        <v>0</v>
      </c>
      <c r="L32" s="11">
        <v>0</v>
      </c>
      <c r="M32" s="11"/>
      <c r="N32" s="11"/>
      <c r="O32" s="11"/>
      <c r="P32" s="12"/>
      <c r="Q32" s="13">
        <f t="shared" si="5"/>
        <v>0</v>
      </c>
    </row>
    <row r="33" spans="2:17" s="4" customFormat="1" ht="39" customHeight="1" x14ac:dyDescent="0.35">
      <c r="B33" s="24" t="s">
        <v>45</v>
      </c>
      <c r="C33" s="31">
        <v>15595000</v>
      </c>
      <c r="D33" s="12"/>
      <c r="E33" s="11">
        <v>0</v>
      </c>
      <c r="F33" s="11"/>
      <c r="G33" s="11"/>
      <c r="H33" s="11"/>
      <c r="I33" s="11"/>
      <c r="J33" s="11"/>
      <c r="K33" s="11">
        <v>0</v>
      </c>
      <c r="L33" s="11">
        <v>0</v>
      </c>
      <c r="M33" s="11"/>
      <c r="N33" s="11">
        <v>0</v>
      </c>
      <c r="O33" s="11"/>
      <c r="P33" s="12"/>
      <c r="Q33" s="13">
        <f t="shared" si="5"/>
        <v>0</v>
      </c>
    </row>
    <row r="34" spans="2:17" s="4" customFormat="1" ht="39.75" customHeight="1" x14ac:dyDescent="0.35">
      <c r="B34" s="24" t="s">
        <v>46</v>
      </c>
      <c r="C34" s="31"/>
      <c r="D34" s="12"/>
      <c r="E34" s="11"/>
      <c r="F34" s="11"/>
      <c r="G34" s="11"/>
      <c r="H34" s="11"/>
      <c r="I34" s="11"/>
      <c r="J34" s="11"/>
      <c r="K34" s="11">
        <v>0</v>
      </c>
      <c r="L34" s="11">
        <v>0</v>
      </c>
      <c r="M34" s="11"/>
      <c r="N34" s="11">
        <v>0</v>
      </c>
      <c r="O34" s="11"/>
      <c r="P34" s="12"/>
      <c r="Q34" s="13">
        <f t="shared" si="5"/>
        <v>0</v>
      </c>
    </row>
    <row r="35" spans="2:17" s="4" customFormat="1" ht="27" customHeight="1" x14ac:dyDescent="0.35">
      <c r="B35" s="6" t="s">
        <v>47</v>
      </c>
      <c r="C35" s="31">
        <v>40256973</v>
      </c>
      <c r="D35" s="12">
        <v>1500000</v>
      </c>
      <c r="E35" s="11">
        <v>0</v>
      </c>
      <c r="F35" s="11">
        <v>697391.8</v>
      </c>
      <c r="G35" s="11"/>
      <c r="H35" s="11"/>
      <c r="I35" s="11"/>
      <c r="J35" s="11"/>
      <c r="K35" s="11"/>
      <c r="L35" s="11"/>
      <c r="M35" s="11"/>
      <c r="N35" s="11"/>
      <c r="O35" s="11"/>
      <c r="P35" s="12"/>
      <c r="Q35" s="13">
        <f t="shared" si="5"/>
        <v>697391.8</v>
      </c>
    </row>
    <row r="36" spans="2:17" s="4" customFormat="1" ht="27" customHeight="1" x14ac:dyDescent="0.35">
      <c r="B36" s="5" t="s">
        <v>48</v>
      </c>
      <c r="C36" s="30">
        <f>SUM(C37:C42)</f>
        <v>3000000</v>
      </c>
      <c r="D36" s="9">
        <f>SUM(D37:D42)</f>
        <v>0</v>
      </c>
      <c r="E36" s="9">
        <f t="shared" ref="E36:M36" si="7">SUM(E37:E42)</f>
        <v>0</v>
      </c>
      <c r="F36" s="9"/>
      <c r="G36" s="9">
        <f t="shared" si="7"/>
        <v>0</v>
      </c>
      <c r="H36" s="9">
        <f t="shared" si="7"/>
        <v>0</v>
      </c>
      <c r="I36" s="9">
        <f t="shared" si="7"/>
        <v>0</v>
      </c>
      <c r="J36" s="9">
        <f t="shared" si="7"/>
        <v>0</v>
      </c>
      <c r="K36" s="9"/>
      <c r="L36" s="9">
        <f t="shared" si="7"/>
        <v>0</v>
      </c>
      <c r="M36" s="9">
        <f t="shared" si="7"/>
        <v>0</v>
      </c>
      <c r="N36" s="11">
        <v>0</v>
      </c>
      <c r="O36" s="11">
        <v>0</v>
      </c>
      <c r="P36" s="11">
        <v>0</v>
      </c>
      <c r="Q36" s="13">
        <f t="shared" si="5"/>
        <v>0</v>
      </c>
    </row>
    <row r="37" spans="2:17" s="4" customFormat="1" ht="27" customHeight="1" x14ac:dyDescent="0.35">
      <c r="B37" s="6" t="s">
        <v>49</v>
      </c>
      <c r="C37" s="31">
        <v>3000000</v>
      </c>
      <c r="D37" s="12"/>
      <c r="E37" s="11">
        <v>0</v>
      </c>
      <c r="F37" s="11"/>
      <c r="G37" s="11"/>
      <c r="H37" s="11"/>
      <c r="I37" s="11"/>
      <c r="J37" s="11"/>
      <c r="K37" s="11"/>
      <c r="L37" s="11"/>
      <c r="M37" s="11">
        <v>0</v>
      </c>
      <c r="N37" s="11">
        <v>0</v>
      </c>
      <c r="O37" s="2"/>
      <c r="P37" s="12"/>
      <c r="Q37" s="13">
        <f t="shared" si="5"/>
        <v>0</v>
      </c>
    </row>
    <row r="38" spans="2:17" s="4" customFormat="1" ht="38.25" customHeight="1" x14ac:dyDescent="0.35">
      <c r="B38" s="24" t="s">
        <v>50</v>
      </c>
      <c r="C38" s="31"/>
      <c r="D38" s="12"/>
      <c r="E38" s="11">
        <v>0</v>
      </c>
      <c r="F38" s="11"/>
      <c r="G38" s="11">
        <v>0</v>
      </c>
      <c r="H38" s="11"/>
      <c r="I38" s="11"/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2"/>
      <c r="P38" s="12"/>
      <c r="Q38" s="13">
        <f t="shared" si="5"/>
        <v>0</v>
      </c>
    </row>
    <row r="39" spans="2:17" s="4" customFormat="1" ht="42" customHeight="1" x14ac:dyDescent="0.35">
      <c r="B39" s="24" t="s">
        <v>51</v>
      </c>
      <c r="C39" s="31"/>
      <c r="D39" s="12"/>
      <c r="E39" s="11"/>
      <c r="F39" s="11"/>
      <c r="G39" s="11"/>
      <c r="H39" s="11"/>
      <c r="I39" s="11"/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2"/>
      <c r="P39" s="12"/>
      <c r="Q39" s="13">
        <f t="shared" si="5"/>
        <v>0</v>
      </c>
    </row>
    <row r="40" spans="2:17" s="4" customFormat="1" ht="42" customHeight="1" x14ac:dyDescent="0.35">
      <c r="B40" s="24" t="s">
        <v>52</v>
      </c>
      <c r="C40" s="31"/>
      <c r="D40" s="12"/>
      <c r="E40" s="11"/>
      <c r="F40" s="11"/>
      <c r="G40" s="11"/>
      <c r="H40" s="11"/>
      <c r="I40" s="11"/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2"/>
      <c r="P40" s="12"/>
      <c r="Q40" s="13">
        <f t="shared" si="5"/>
        <v>0</v>
      </c>
    </row>
    <row r="41" spans="2:17" s="4" customFormat="1" ht="39.75" customHeight="1" x14ac:dyDescent="0.35">
      <c r="B41" s="24" t="s">
        <v>53</v>
      </c>
      <c r="C41" s="31"/>
      <c r="D41" s="12"/>
      <c r="E41" s="11"/>
      <c r="F41" s="11"/>
      <c r="G41" s="11"/>
      <c r="H41" s="11"/>
      <c r="I41" s="11"/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2"/>
      <c r="P41" s="12"/>
      <c r="Q41" s="13">
        <f t="shared" si="5"/>
        <v>0</v>
      </c>
    </row>
    <row r="42" spans="2:17" s="4" customFormat="1" ht="27" customHeight="1" x14ac:dyDescent="0.35">
      <c r="B42" s="24" t="s">
        <v>54</v>
      </c>
      <c r="C42" s="31"/>
      <c r="D42" s="12"/>
      <c r="E42" s="11"/>
      <c r="F42" s="11"/>
      <c r="G42" s="11"/>
      <c r="H42" s="11"/>
      <c r="I42" s="11"/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2"/>
      <c r="P42" s="12"/>
      <c r="Q42" s="13">
        <f t="shared" si="5"/>
        <v>0</v>
      </c>
    </row>
    <row r="43" spans="2:17" s="4" customFormat="1" ht="27" customHeight="1" x14ac:dyDescent="0.35">
      <c r="B43" s="6" t="s">
        <v>55</v>
      </c>
      <c r="C43" s="31"/>
      <c r="D43" s="12"/>
      <c r="E43" s="11"/>
      <c r="F43" s="11"/>
      <c r="G43" s="11"/>
      <c r="H43" s="11"/>
      <c r="I43" s="11"/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2"/>
      <c r="P43" s="12"/>
      <c r="Q43" s="13">
        <f t="shared" si="5"/>
        <v>0</v>
      </c>
    </row>
    <row r="44" spans="2:17" s="4" customFormat="1" ht="36.75" customHeight="1" x14ac:dyDescent="0.35">
      <c r="B44" s="24" t="s">
        <v>56</v>
      </c>
      <c r="C44" s="30">
        <f>SUM(C45:C51)</f>
        <v>0</v>
      </c>
      <c r="D44" s="12"/>
      <c r="E44" s="9">
        <f>SUM(E45:E51)</f>
        <v>0</v>
      </c>
      <c r="F44" s="9">
        <f>SUM(F45:F51)</f>
        <v>0</v>
      </c>
      <c r="G44" s="9">
        <f>SUM(G45:G51)</f>
        <v>0</v>
      </c>
      <c r="H44" s="9"/>
      <c r="I44" s="9"/>
      <c r="J44" s="9">
        <v>0</v>
      </c>
      <c r="K44" s="9">
        <v>0</v>
      </c>
      <c r="L44" s="9">
        <v>0</v>
      </c>
      <c r="M44" s="9">
        <v>0</v>
      </c>
      <c r="N44" s="11">
        <v>0</v>
      </c>
      <c r="O44" s="2"/>
      <c r="P44" s="12"/>
      <c r="Q44" s="13">
        <f t="shared" si="5"/>
        <v>0</v>
      </c>
    </row>
    <row r="45" spans="2:17" s="4" customFormat="1" ht="27" customHeight="1" x14ac:dyDescent="0.35">
      <c r="B45" s="5" t="s">
        <v>57</v>
      </c>
      <c r="C45" s="31"/>
      <c r="D45" s="14"/>
      <c r="E45" s="11"/>
      <c r="F45" s="11"/>
      <c r="G45" s="11"/>
      <c r="H45" s="11"/>
      <c r="I45" s="11"/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2"/>
      <c r="P45" s="12"/>
      <c r="Q45" s="13">
        <f t="shared" si="5"/>
        <v>0</v>
      </c>
    </row>
    <row r="46" spans="2:17" s="4" customFormat="1" ht="36" customHeight="1" x14ac:dyDescent="0.35">
      <c r="B46" s="6" t="s">
        <v>58</v>
      </c>
      <c r="C46" s="31"/>
      <c r="D46" s="12"/>
      <c r="E46" s="11"/>
      <c r="F46" s="11"/>
      <c r="G46" s="11"/>
      <c r="H46" s="11"/>
      <c r="I46" s="11"/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2"/>
      <c r="P46" s="12"/>
      <c r="Q46" s="13">
        <f t="shared" si="5"/>
        <v>0</v>
      </c>
    </row>
    <row r="47" spans="2:17" s="4" customFormat="1" ht="49.5" customHeight="1" x14ac:dyDescent="0.35">
      <c r="B47" s="24" t="s">
        <v>59</v>
      </c>
      <c r="C47" s="31"/>
      <c r="D47" s="12"/>
      <c r="E47" s="11"/>
      <c r="F47" s="11"/>
      <c r="G47" s="11"/>
      <c r="H47" s="11"/>
      <c r="I47" s="11"/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2"/>
      <c r="P47" s="12"/>
      <c r="Q47" s="13">
        <f t="shared" si="5"/>
        <v>0</v>
      </c>
    </row>
    <row r="48" spans="2:17" s="4" customFormat="1" ht="42" customHeight="1" x14ac:dyDescent="0.35">
      <c r="B48" s="24" t="s">
        <v>60</v>
      </c>
      <c r="C48" s="3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>
        <v>0</v>
      </c>
      <c r="O48" s="2"/>
      <c r="P48" s="12"/>
      <c r="Q48" s="13">
        <f t="shared" si="5"/>
        <v>0</v>
      </c>
    </row>
    <row r="49" spans="2:17" s="4" customFormat="1" ht="36.75" customHeight="1" x14ac:dyDescent="0.35">
      <c r="B49" s="24" t="s">
        <v>61</v>
      </c>
      <c r="C49" s="31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>
        <v>0</v>
      </c>
      <c r="O49" s="2"/>
      <c r="P49" s="12"/>
      <c r="Q49" s="13">
        <f t="shared" si="5"/>
        <v>0</v>
      </c>
    </row>
    <row r="50" spans="2:17" s="4" customFormat="1" ht="27" customHeight="1" x14ac:dyDescent="0.35">
      <c r="B50" s="6" t="s">
        <v>62</v>
      </c>
      <c r="C50" s="31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>
        <v>0</v>
      </c>
      <c r="O50" s="2"/>
      <c r="P50" s="12"/>
      <c r="Q50" s="13">
        <f t="shared" si="5"/>
        <v>0</v>
      </c>
    </row>
    <row r="51" spans="2:17" s="4" customFormat="1" ht="36.75" customHeight="1" x14ac:dyDescent="0.35">
      <c r="B51" s="24" t="s">
        <v>63</v>
      </c>
      <c r="C51" s="31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>
        <v>0</v>
      </c>
      <c r="O51" s="2"/>
      <c r="P51" s="12"/>
      <c r="Q51" s="13">
        <f t="shared" si="5"/>
        <v>0</v>
      </c>
    </row>
    <row r="52" spans="2:17" s="4" customFormat="1" ht="27" customHeight="1" x14ac:dyDescent="0.35">
      <c r="B52" s="5" t="s">
        <v>64</v>
      </c>
      <c r="C52" s="30">
        <f>SUM(C53:C61)</f>
        <v>35070000</v>
      </c>
      <c r="D52" s="9">
        <f>SUM(D53:D61)</f>
        <v>24101512</v>
      </c>
      <c r="E52" s="9">
        <f t="shared" ref="E52:P52" si="8">SUM(E53:E61)</f>
        <v>0</v>
      </c>
      <c r="F52" s="9">
        <f t="shared" si="8"/>
        <v>1807937.53</v>
      </c>
      <c r="G52" s="9">
        <f t="shared" si="8"/>
        <v>0</v>
      </c>
      <c r="H52" s="9">
        <f t="shared" si="8"/>
        <v>0</v>
      </c>
      <c r="I52" s="9">
        <f t="shared" si="8"/>
        <v>0</v>
      </c>
      <c r="J52" s="9">
        <f t="shared" si="8"/>
        <v>0</v>
      </c>
      <c r="K52" s="9">
        <f t="shared" si="8"/>
        <v>0</v>
      </c>
      <c r="L52" s="9">
        <f t="shared" si="8"/>
        <v>0</v>
      </c>
      <c r="M52" s="9">
        <f t="shared" si="8"/>
        <v>0</v>
      </c>
      <c r="N52" s="9">
        <f t="shared" si="8"/>
        <v>0</v>
      </c>
      <c r="O52" s="9">
        <f t="shared" si="8"/>
        <v>0</v>
      </c>
      <c r="P52" s="9">
        <f t="shared" si="8"/>
        <v>0</v>
      </c>
      <c r="Q52" s="10">
        <f>+Q53+Q54+Q55+Q56+Q57+Q58+Q59+Q60+Q61</f>
        <v>1807937.53</v>
      </c>
    </row>
    <row r="53" spans="2:17" s="4" customFormat="1" ht="27" customHeight="1" x14ac:dyDescent="0.35">
      <c r="B53" s="6" t="s">
        <v>65</v>
      </c>
      <c r="C53" s="31">
        <v>9300000</v>
      </c>
      <c r="D53" s="12">
        <v>16000000</v>
      </c>
      <c r="E53" s="11">
        <v>0</v>
      </c>
      <c r="F53" s="11">
        <v>1746558.53</v>
      </c>
      <c r="G53" s="11">
        <v>0</v>
      </c>
      <c r="H53" s="11"/>
      <c r="I53" s="11">
        <v>0</v>
      </c>
      <c r="J53" s="11"/>
      <c r="K53" s="11"/>
      <c r="L53" s="11">
        <v>0</v>
      </c>
      <c r="M53" s="11"/>
      <c r="N53" s="11">
        <v>0</v>
      </c>
      <c r="O53" s="11"/>
      <c r="P53" s="12"/>
      <c r="Q53" s="13">
        <f t="shared" si="5"/>
        <v>1746558.53</v>
      </c>
    </row>
    <row r="54" spans="2:17" s="4" customFormat="1" ht="42" customHeight="1" x14ac:dyDescent="0.35">
      <c r="B54" s="24" t="s">
        <v>66</v>
      </c>
      <c r="C54" s="31">
        <v>1000000</v>
      </c>
      <c r="D54" s="12"/>
      <c r="E54" s="11">
        <v>0</v>
      </c>
      <c r="F54" s="11">
        <v>61379</v>
      </c>
      <c r="G54" s="11"/>
      <c r="H54" s="11"/>
      <c r="I54" s="11"/>
      <c r="J54" s="11"/>
      <c r="K54" s="11">
        <v>0</v>
      </c>
      <c r="L54" s="11">
        <v>0</v>
      </c>
      <c r="M54" s="11"/>
      <c r="N54" s="11"/>
      <c r="O54" s="11">
        <v>0</v>
      </c>
      <c r="P54" s="12"/>
      <c r="Q54" s="13">
        <f t="shared" si="5"/>
        <v>61379</v>
      </c>
    </row>
    <row r="55" spans="2:17" s="4" customFormat="1" ht="27" customHeight="1" x14ac:dyDescent="0.35">
      <c r="B55" s="6" t="s">
        <v>67</v>
      </c>
      <c r="C55" s="31">
        <v>550000</v>
      </c>
      <c r="D55" s="12"/>
      <c r="E55" s="11"/>
      <c r="F55" s="11"/>
      <c r="G55" s="11"/>
      <c r="H55" s="11"/>
      <c r="I55" s="11"/>
      <c r="J55" s="11"/>
      <c r="K55" s="11">
        <v>0</v>
      </c>
      <c r="L55" s="11">
        <v>0</v>
      </c>
      <c r="M55" s="11">
        <v>0</v>
      </c>
      <c r="N55" s="11"/>
      <c r="O55" s="11">
        <v>0</v>
      </c>
      <c r="P55" s="12"/>
      <c r="Q55" s="13">
        <f t="shared" si="5"/>
        <v>0</v>
      </c>
    </row>
    <row r="56" spans="2:17" s="4" customFormat="1" ht="38.25" customHeight="1" x14ac:dyDescent="0.35">
      <c r="B56" s="24" t="s">
        <v>68</v>
      </c>
      <c r="C56" s="31">
        <v>12120000</v>
      </c>
      <c r="D56" s="12">
        <v>20000</v>
      </c>
      <c r="E56" s="11">
        <v>0</v>
      </c>
      <c r="F56" s="11">
        <v>0</v>
      </c>
      <c r="G56" s="11"/>
      <c r="H56" s="11"/>
      <c r="I56" s="11"/>
      <c r="J56" s="11"/>
      <c r="K56" s="11"/>
      <c r="L56" s="11"/>
      <c r="M56" s="11"/>
      <c r="N56" s="11"/>
      <c r="O56" s="11">
        <v>0</v>
      </c>
      <c r="P56" s="12"/>
      <c r="Q56" s="13">
        <f t="shared" si="5"/>
        <v>0</v>
      </c>
    </row>
    <row r="57" spans="2:17" s="4" customFormat="1" ht="27" customHeight="1" x14ac:dyDescent="0.35">
      <c r="B57" s="6" t="s">
        <v>69</v>
      </c>
      <c r="C57" s="31">
        <v>8200000</v>
      </c>
      <c r="D57" s="12">
        <v>3700000</v>
      </c>
      <c r="E57" s="11"/>
      <c r="F57" s="11"/>
      <c r="G57" s="11"/>
      <c r="H57" s="11"/>
      <c r="I57" s="11">
        <v>0</v>
      </c>
      <c r="J57" s="11"/>
      <c r="K57" s="11">
        <v>0</v>
      </c>
      <c r="L57" s="11">
        <v>0</v>
      </c>
      <c r="M57" s="11"/>
      <c r="N57" s="11">
        <v>0</v>
      </c>
      <c r="O57" s="11"/>
      <c r="P57" s="12"/>
      <c r="Q57" s="13">
        <f t="shared" si="5"/>
        <v>0</v>
      </c>
    </row>
    <row r="58" spans="2:17" s="4" customFormat="1" ht="27" customHeight="1" x14ac:dyDescent="0.35">
      <c r="B58" s="6" t="s">
        <v>70</v>
      </c>
      <c r="C58" s="31">
        <v>400000</v>
      </c>
      <c r="D58" s="12"/>
      <c r="E58" s="11"/>
      <c r="F58" s="11"/>
      <c r="G58" s="11"/>
      <c r="H58" s="11"/>
      <c r="I58" s="11">
        <v>0</v>
      </c>
      <c r="J58" s="11"/>
      <c r="K58" s="11">
        <v>0</v>
      </c>
      <c r="L58" s="11">
        <v>0</v>
      </c>
      <c r="M58" s="11"/>
      <c r="N58" s="11">
        <v>0</v>
      </c>
      <c r="O58" s="11"/>
      <c r="P58" s="12"/>
      <c r="Q58" s="13">
        <f t="shared" si="5"/>
        <v>0</v>
      </c>
    </row>
    <row r="59" spans="2:17" s="4" customFormat="1" ht="27" customHeight="1" x14ac:dyDescent="0.35">
      <c r="B59" s="6" t="s">
        <v>71</v>
      </c>
      <c r="C59" s="31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>
        <v>0</v>
      </c>
      <c r="O59" s="11"/>
      <c r="P59" s="12"/>
      <c r="Q59" s="13">
        <f t="shared" si="5"/>
        <v>0</v>
      </c>
    </row>
    <row r="60" spans="2:17" s="4" customFormat="1" ht="27" customHeight="1" x14ac:dyDescent="0.35">
      <c r="B60" s="6" t="s">
        <v>72</v>
      </c>
      <c r="C60" s="31">
        <v>3000000</v>
      </c>
      <c r="D60" s="12"/>
      <c r="E60" s="11">
        <v>0</v>
      </c>
      <c r="F60" s="11">
        <v>0</v>
      </c>
      <c r="G60" s="11">
        <v>0</v>
      </c>
      <c r="H60" s="11"/>
      <c r="I60" s="11"/>
      <c r="J60" s="11"/>
      <c r="K60" s="11"/>
      <c r="L60" s="11"/>
      <c r="M60" s="11"/>
      <c r="N60" s="11">
        <v>0</v>
      </c>
      <c r="O60" s="11"/>
      <c r="P60" s="12"/>
      <c r="Q60" s="13">
        <f t="shared" si="5"/>
        <v>0</v>
      </c>
    </row>
    <row r="61" spans="2:17" s="4" customFormat="1" ht="36.75" customHeight="1" x14ac:dyDescent="0.35">
      <c r="B61" s="24" t="s">
        <v>73</v>
      </c>
      <c r="C61" s="31">
        <v>500000</v>
      </c>
      <c r="D61" s="12">
        <v>4381512</v>
      </c>
      <c r="E61" s="11"/>
      <c r="F61" s="11"/>
      <c r="G61" s="11"/>
      <c r="H61" s="11"/>
      <c r="I61" s="11"/>
      <c r="J61" s="11"/>
      <c r="K61" s="11"/>
      <c r="L61" s="11"/>
      <c r="M61" s="11"/>
      <c r="N61" s="11">
        <v>0</v>
      </c>
      <c r="O61" s="11"/>
      <c r="P61" s="12"/>
      <c r="Q61" s="13">
        <f t="shared" si="5"/>
        <v>0</v>
      </c>
    </row>
    <row r="62" spans="2:17" s="4" customFormat="1" ht="27" customHeight="1" x14ac:dyDescent="0.35">
      <c r="B62" s="5" t="s">
        <v>74</v>
      </c>
      <c r="C62" s="30">
        <f>SUM(C63:C65)</f>
        <v>3900000</v>
      </c>
      <c r="D62" s="9">
        <f>SUM(D63:D65)</f>
        <v>0</v>
      </c>
      <c r="E62" s="9">
        <f>SUM(E63:E65)</f>
        <v>0</v>
      </c>
      <c r="F62" s="9">
        <f>SUM(F63:F65)</f>
        <v>0</v>
      </c>
      <c r="G62" s="9">
        <f>SUM(G63:G65)</f>
        <v>0</v>
      </c>
      <c r="H62" s="9"/>
      <c r="I62" s="9"/>
      <c r="J62" s="9"/>
      <c r="K62" s="9"/>
      <c r="L62" s="9"/>
      <c r="M62" s="9"/>
      <c r="N62" s="9">
        <v>0</v>
      </c>
      <c r="O62" s="11"/>
      <c r="P62" s="12"/>
      <c r="Q62" s="13">
        <f t="shared" si="5"/>
        <v>0</v>
      </c>
    </row>
    <row r="63" spans="2:17" s="4" customFormat="1" ht="27" customHeight="1" x14ac:dyDescent="0.35">
      <c r="B63" s="6" t="s">
        <v>75</v>
      </c>
      <c r="C63" s="31">
        <v>3900000</v>
      </c>
      <c r="D63" s="12"/>
      <c r="E63" s="11">
        <v>0</v>
      </c>
      <c r="F63" s="11">
        <v>0</v>
      </c>
      <c r="G63" s="11">
        <v>0</v>
      </c>
      <c r="H63" s="11"/>
      <c r="I63" s="11"/>
      <c r="J63" s="11"/>
      <c r="K63" s="11"/>
      <c r="L63" s="11"/>
      <c r="M63" s="11"/>
      <c r="N63" s="11">
        <v>0</v>
      </c>
      <c r="O63" s="11"/>
      <c r="P63" s="12"/>
      <c r="Q63" s="13">
        <f t="shared" si="5"/>
        <v>0</v>
      </c>
    </row>
    <row r="64" spans="2:17" s="4" customFormat="1" ht="27" customHeight="1" x14ac:dyDescent="0.35">
      <c r="B64" s="6" t="s">
        <v>76</v>
      </c>
      <c r="C64" s="31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>
        <v>0</v>
      </c>
      <c r="O64" s="11"/>
      <c r="P64" s="12"/>
      <c r="Q64" s="13">
        <f t="shared" si="5"/>
        <v>0</v>
      </c>
    </row>
    <row r="65" spans="2:17" s="4" customFormat="1" ht="27" customHeight="1" x14ac:dyDescent="0.35">
      <c r="B65" s="6" t="s">
        <v>77</v>
      </c>
      <c r="C65" s="31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>
        <v>0</v>
      </c>
      <c r="O65" s="11"/>
      <c r="P65" s="12"/>
      <c r="Q65" s="13">
        <f t="shared" si="5"/>
        <v>0</v>
      </c>
    </row>
    <row r="66" spans="2:17" s="4" customFormat="1" ht="44.25" customHeight="1" x14ac:dyDescent="0.35">
      <c r="B66" s="24" t="s">
        <v>78</v>
      </c>
      <c r="C66" s="31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>
        <v>0</v>
      </c>
      <c r="O66" s="11"/>
      <c r="P66" s="12"/>
      <c r="Q66" s="13">
        <f t="shared" si="5"/>
        <v>0</v>
      </c>
    </row>
    <row r="67" spans="2:17" s="4" customFormat="1" ht="42" customHeight="1" x14ac:dyDescent="0.35">
      <c r="B67" s="25" t="s">
        <v>79</v>
      </c>
      <c r="C67" s="30"/>
      <c r="D67" s="14"/>
      <c r="E67" s="9"/>
      <c r="F67" s="9"/>
      <c r="G67" s="9"/>
      <c r="H67" s="9"/>
      <c r="I67" s="9"/>
      <c r="J67" s="9"/>
      <c r="K67" s="9"/>
      <c r="L67" s="9"/>
      <c r="M67" s="9"/>
      <c r="N67" s="9">
        <v>0</v>
      </c>
      <c r="O67" s="11"/>
      <c r="P67" s="12"/>
      <c r="Q67" s="13">
        <f t="shared" si="5"/>
        <v>0</v>
      </c>
    </row>
    <row r="68" spans="2:17" s="4" customFormat="1" ht="27" customHeight="1" x14ac:dyDescent="0.35">
      <c r="B68" s="6" t="s">
        <v>80</v>
      </c>
      <c r="C68" s="31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>
        <v>0</v>
      </c>
      <c r="O68" s="11"/>
      <c r="P68" s="12"/>
      <c r="Q68" s="13">
        <f t="shared" si="5"/>
        <v>0</v>
      </c>
    </row>
    <row r="69" spans="2:17" s="4" customFormat="1" ht="39.75" customHeight="1" x14ac:dyDescent="0.35">
      <c r="B69" s="24" t="s">
        <v>81</v>
      </c>
      <c r="C69" s="31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>
        <v>0</v>
      </c>
      <c r="O69" s="11"/>
      <c r="P69" s="12"/>
      <c r="Q69" s="13">
        <f t="shared" si="5"/>
        <v>0</v>
      </c>
    </row>
    <row r="70" spans="2:17" s="4" customFormat="1" ht="27" customHeight="1" x14ac:dyDescent="0.35">
      <c r="B70" s="5" t="s">
        <v>82</v>
      </c>
      <c r="C70" s="30">
        <f>SUM(C71:C73)</f>
        <v>0</v>
      </c>
      <c r="D70" s="14"/>
      <c r="E70" s="9">
        <f>SUM(E71:E73)</f>
        <v>0</v>
      </c>
      <c r="F70" s="9">
        <f>SUM(F71:F73)</f>
        <v>0</v>
      </c>
      <c r="G70" s="9">
        <f>SUM(G71:G73)</f>
        <v>0</v>
      </c>
      <c r="H70" s="9">
        <f t="shared" ref="H70:N70" si="9">SUM(H71:H73)</f>
        <v>0</v>
      </c>
      <c r="I70" s="9">
        <f t="shared" si="9"/>
        <v>0</v>
      </c>
      <c r="J70" s="9">
        <f t="shared" si="9"/>
        <v>0</v>
      </c>
      <c r="K70" s="9">
        <f t="shared" si="9"/>
        <v>0</v>
      </c>
      <c r="L70" s="9">
        <f t="shared" si="9"/>
        <v>0</v>
      </c>
      <c r="M70" s="9">
        <f t="shared" si="9"/>
        <v>0</v>
      </c>
      <c r="N70" s="9">
        <f t="shared" si="9"/>
        <v>0</v>
      </c>
      <c r="O70" s="11"/>
      <c r="P70" s="12"/>
      <c r="Q70" s="13">
        <f t="shared" si="5"/>
        <v>0</v>
      </c>
    </row>
    <row r="71" spans="2:17" s="4" customFormat="1" ht="27" customHeight="1" x14ac:dyDescent="0.35">
      <c r="B71" s="6" t="s">
        <v>83</v>
      </c>
      <c r="C71" s="3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>
        <v>0</v>
      </c>
      <c r="O71" s="11"/>
      <c r="P71" s="12"/>
      <c r="Q71" s="13">
        <f t="shared" si="5"/>
        <v>0</v>
      </c>
    </row>
    <row r="72" spans="2:17" s="4" customFormat="1" ht="27" customHeight="1" x14ac:dyDescent="0.35">
      <c r="B72" s="6" t="s">
        <v>84</v>
      </c>
      <c r="C72" s="31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>
        <v>0</v>
      </c>
      <c r="O72" s="11"/>
      <c r="P72" s="12"/>
      <c r="Q72" s="13">
        <f t="shared" si="5"/>
        <v>0</v>
      </c>
    </row>
    <row r="73" spans="2:17" s="4" customFormat="1" ht="42" customHeight="1" x14ac:dyDescent="0.35">
      <c r="B73" s="24" t="s">
        <v>85</v>
      </c>
      <c r="C73" s="31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>
        <v>0</v>
      </c>
      <c r="O73" s="11"/>
      <c r="P73" s="12"/>
      <c r="Q73" s="13">
        <f t="shared" si="5"/>
        <v>0</v>
      </c>
    </row>
    <row r="74" spans="2:17" s="4" customFormat="1" ht="27" customHeight="1" x14ac:dyDescent="0.35">
      <c r="B74" s="3" t="s">
        <v>86</v>
      </c>
      <c r="C74" s="32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6"/>
      <c r="Q74" s="16"/>
    </row>
    <row r="75" spans="2:17" s="4" customFormat="1" ht="27" customHeight="1" x14ac:dyDescent="0.35">
      <c r="B75" s="5" t="s">
        <v>87</v>
      </c>
      <c r="C75" s="33"/>
      <c r="D75" s="14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12"/>
      <c r="Q75" s="13">
        <f t="shared" si="5"/>
        <v>0</v>
      </c>
    </row>
    <row r="76" spans="2:17" s="4" customFormat="1" ht="27" customHeight="1" x14ac:dyDescent="0.35">
      <c r="B76" s="6" t="s">
        <v>88</v>
      </c>
      <c r="C76" s="34"/>
      <c r="D76" s="1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12"/>
      <c r="Q76" s="13">
        <f t="shared" si="5"/>
        <v>0</v>
      </c>
    </row>
    <row r="77" spans="2:17" s="4" customFormat="1" ht="27" customHeight="1" x14ac:dyDescent="0.35">
      <c r="B77" s="6" t="s">
        <v>89</v>
      </c>
      <c r="C77" s="34"/>
      <c r="D77" s="1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12"/>
      <c r="Q77" s="13">
        <f t="shared" si="5"/>
        <v>0</v>
      </c>
    </row>
    <row r="78" spans="2:17" s="4" customFormat="1" ht="27" customHeight="1" x14ac:dyDescent="0.35">
      <c r="B78" s="5" t="s">
        <v>90</v>
      </c>
      <c r="C78" s="33"/>
      <c r="D78" s="1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2"/>
      <c r="Q78" s="13">
        <f t="shared" si="5"/>
        <v>0</v>
      </c>
    </row>
    <row r="79" spans="2:17" s="4" customFormat="1" ht="27" customHeight="1" x14ac:dyDescent="0.35">
      <c r="B79" s="6" t="s">
        <v>91</v>
      </c>
      <c r="C79" s="34"/>
      <c r="D79" s="1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2"/>
      <c r="Q79" s="13">
        <f t="shared" si="5"/>
        <v>0</v>
      </c>
    </row>
    <row r="80" spans="2:17" s="4" customFormat="1" ht="27" customHeight="1" x14ac:dyDescent="0.35">
      <c r="B80" s="6" t="s">
        <v>92</v>
      </c>
      <c r="C80" s="34"/>
      <c r="D80" s="1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2"/>
      <c r="Q80" s="13">
        <f t="shared" si="5"/>
        <v>0</v>
      </c>
    </row>
    <row r="81" spans="2:17" s="4" customFormat="1" ht="27" customHeight="1" x14ac:dyDescent="0.35">
      <c r="B81" s="5" t="s">
        <v>93</v>
      </c>
      <c r="C81" s="33"/>
      <c r="D81" s="1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2"/>
      <c r="Q81" s="13">
        <f t="shared" ref="Q81:Q82" si="10">+E81+F81+G81+H81+I81+J81+K81+L81+M81+N81+O81+P81</f>
        <v>0</v>
      </c>
    </row>
    <row r="82" spans="2:17" s="4" customFormat="1" ht="27" customHeight="1" x14ac:dyDescent="0.35">
      <c r="B82" s="6" t="s">
        <v>94</v>
      </c>
      <c r="C82" s="34"/>
      <c r="D82" s="1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2"/>
      <c r="Q82" s="13">
        <f t="shared" si="10"/>
        <v>0</v>
      </c>
    </row>
    <row r="83" spans="2:17" s="4" customFormat="1" ht="24.95" customHeight="1" x14ac:dyDescent="0.35">
      <c r="B83" s="7" t="s">
        <v>95</v>
      </c>
      <c r="C83" s="35">
        <f>+C10+C16+C26+C36+C44+C52+C62+C67+C70</f>
        <v>1024795636</v>
      </c>
      <c r="D83" s="17">
        <f>+D10+D16+D26+D36+D52+D62</f>
        <v>0</v>
      </c>
      <c r="E83" s="17">
        <f t="shared" ref="E83:P83" si="11">+E10+E16+E26+E36+E44+E52+E62+E67+E70</f>
        <v>34516386.939999998</v>
      </c>
      <c r="F83" s="18">
        <f t="shared" si="11"/>
        <v>78356760.780000001</v>
      </c>
      <c r="G83" s="18">
        <f t="shared" si="11"/>
        <v>0</v>
      </c>
      <c r="H83" s="18">
        <f t="shared" si="11"/>
        <v>0</v>
      </c>
      <c r="I83" s="18">
        <f t="shared" si="11"/>
        <v>0</v>
      </c>
      <c r="J83" s="18">
        <f t="shared" si="11"/>
        <v>0</v>
      </c>
      <c r="K83" s="18">
        <f t="shared" si="11"/>
        <v>0</v>
      </c>
      <c r="L83" s="18">
        <f t="shared" si="11"/>
        <v>0</v>
      </c>
      <c r="M83" s="18">
        <f t="shared" si="11"/>
        <v>0</v>
      </c>
      <c r="N83" s="18">
        <f t="shared" si="11"/>
        <v>0</v>
      </c>
      <c r="O83" s="18">
        <f t="shared" si="11"/>
        <v>0</v>
      </c>
      <c r="P83" s="17">
        <f t="shared" si="11"/>
        <v>0</v>
      </c>
      <c r="Q83" s="19">
        <f>+E83+F83+G83+H83+I83+J83+K83+L83+M83+N83+O83+P83</f>
        <v>112873147.72</v>
      </c>
    </row>
    <row r="85" spans="2:17" ht="18.75" x14ac:dyDescent="0.3">
      <c r="B85" s="36" t="s">
        <v>104</v>
      </c>
    </row>
    <row r="86" spans="2:17" ht="18.75" x14ac:dyDescent="0.3">
      <c r="B86" s="37" t="s">
        <v>105</v>
      </c>
    </row>
    <row r="87" spans="2:17" ht="18.75" x14ac:dyDescent="0.3">
      <c r="B87" s="37" t="s">
        <v>106</v>
      </c>
    </row>
    <row r="88" spans="2:17" ht="18.75" x14ac:dyDescent="0.3">
      <c r="B88" s="36" t="s">
        <v>107</v>
      </c>
    </row>
    <row r="89" spans="2:17" ht="18.75" x14ac:dyDescent="0.3">
      <c r="B89" s="37" t="s">
        <v>108</v>
      </c>
    </row>
    <row r="90" spans="2:17" ht="18.75" x14ac:dyDescent="0.3">
      <c r="B90" s="37" t="s">
        <v>109</v>
      </c>
    </row>
    <row r="91" spans="2:17" ht="18.75" x14ac:dyDescent="0.3">
      <c r="B91" s="37"/>
    </row>
    <row r="92" spans="2:17" ht="18.75" x14ac:dyDescent="0.3">
      <c r="B92" s="37"/>
    </row>
    <row r="93" spans="2:17" ht="18.75" x14ac:dyDescent="0.3">
      <c r="B93" s="37"/>
    </row>
    <row r="94" spans="2:17" ht="18.75" x14ac:dyDescent="0.3">
      <c r="B94" s="37"/>
    </row>
    <row r="95" spans="2:17" ht="18.75" x14ac:dyDescent="0.3">
      <c r="B95" s="37"/>
    </row>
    <row r="97" spans="1:17" ht="33.75" customHeight="1" x14ac:dyDescent="0.35">
      <c r="A97" s="1" t="s">
        <v>96</v>
      </c>
      <c r="B97" s="27" t="s">
        <v>102</v>
      </c>
      <c r="C97" s="88" t="s">
        <v>99</v>
      </c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</row>
    <row r="98" spans="1:17" ht="23.25" x14ac:dyDescent="0.35">
      <c r="B98" s="28" t="s">
        <v>101</v>
      </c>
      <c r="C98" s="102" t="s">
        <v>103</v>
      </c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</row>
    <row r="99" spans="1:17" ht="23.25" x14ac:dyDescent="0.35">
      <c r="B99" s="20"/>
      <c r="C99" s="20"/>
      <c r="D99" s="20"/>
    </row>
    <row r="100" spans="1:17" ht="23.25" x14ac:dyDescent="0.35">
      <c r="B100" s="89"/>
      <c r="C100" s="89"/>
      <c r="D100" s="89"/>
    </row>
    <row r="101" spans="1:17" ht="23.25" x14ac:dyDescent="0.25">
      <c r="B101" s="21" t="s">
        <v>97</v>
      </c>
      <c r="C101" s="21"/>
      <c r="D101" s="21"/>
    </row>
    <row r="102" spans="1:17" ht="21" customHeight="1" x14ac:dyDescent="0.35">
      <c r="B102" s="20" t="s">
        <v>98</v>
      </c>
      <c r="C102" s="20"/>
    </row>
    <row r="103" spans="1:17" ht="21" x14ac:dyDescent="0.35">
      <c r="B103" s="90"/>
      <c r="C103" s="90"/>
      <c r="D103" s="90"/>
    </row>
  </sheetData>
  <mergeCells count="12">
    <mergeCell ref="C97:Q97"/>
    <mergeCell ref="C98:Q98"/>
    <mergeCell ref="B100:D100"/>
    <mergeCell ref="B103:D103"/>
    <mergeCell ref="B1:Q1"/>
    <mergeCell ref="B2:Q2"/>
    <mergeCell ref="B3:Q3"/>
    <mergeCell ref="B4:Q4"/>
    <mergeCell ref="B7:B8"/>
    <mergeCell ref="C7:C8"/>
    <mergeCell ref="D7:D8"/>
    <mergeCell ref="E7:Q7"/>
  </mergeCells>
  <pageMargins left="0.70866141732283472" right="0.70866141732283472" top="0.53" bottom="0.48" header="0.31496062992125984" footer="0.31496062992125984"/>
  <pageSetup paperSize="119" scale="41" orientation="landscape" r:id="rId1"/>
  <rowBreaks count="2" manualBreakCount="2">
    <brk id="44" max="16" man="1"/>
    <brk id="10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Presupuesto aprobado</vt:lpstr>
      <vt:lpstr>ENERO</vt:lpstr>
      <vt:lpstr>MARZO 2022</vt:lpstr>
      <vt:lpstr>Mayo 2022</vt:lpstr>
      <vt:lpstr>JULIO 2022</vt:lpstr>
      <vt:lpstr>NOVIEMBRE</vt:lpstr>
      <vt:lpstr>Ejecucion Mesual Marzo 2023</vt:lpstr>
      <vt:lpstr>MARZO</vt:lpstr>
      <vt:lpstr>Hoja1</vt:lpstr>
      <vt:lpstr>'Ejecucion Mesual Marzo 2023'!Print_Area</vt:lpstr>
      <vt:lpstr>ENERO!Print_Area</vt:lpstr>
      <vt:lpstr>'JULIO 2022'!Print_Area</vt:lpstr>
      <vt:lpstr>MARZO!Print_Area</vt:lpstr>
      <vt:lpstr>'MARZO 2022'!Print_Area</vt:lpstr>
      <vt:lpstr>'Mayo 2022'!Print_Area</vt:lpstr>
      <vt:lpstr>NOVIEMBRE!Print_Area</vt:lpstr>
      <vt:lpstr>'Presupuesto aprobado'!Print_Area</vt:lpstr>
      <vt:lpstr>'Ejecucion Mesual Marzo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2023-04-19T13:02:54Z</dcterms:modified>
</cp:coreProperties>
</file>