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BB1F430D-F501-467A-90CA-0E87ABA90BB0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DICIEMBRE" sheetId="14" r:id="rId7"/>
    <sheet name="MARZO" sheetId="8" state="hidden" r:id="rId8"/>
    <sheet name="Hoja1" sheetId="4" state="hidden" r:id="rId9"/>
  </sheets>
  <definedNames>
    <definedName name="_xlnm.Print_Area" localSheetId="6">DICIEMBRE!$A$1:$Q$100</definedName>
    <definedName name="_xlnm.Print_Area" localSheetId="1">ENERO!$B$1:$Q$96</definedName>
    <definedName name="_xlnm.Print_Area" localSheetId="4">'JULIO 2022'!$A$1:$Q$100</definedName>
    <definedName name="_xlnm.Print_Area" localSheetId="7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2" i="14" l="1"/>
  <c r="Q81" i="14"/>
  <c r="Q80" i="14"/>
  <c r="Q79" i="14"/>
  <c r="Q78" i="14"/>
  <c r="Q77" i="14"/>
  <c r="Q76" i="14"/>
  <c r="Q75" i="14"/>
  <c r="Q73" i="14"/>
  <c r="Q72" i="14"/>
  <c r="Q71" i="14"/>
  <c r="N70" i="14"/>
  <c r="M70" i="14"/>
  <c r="L70" i="14"/>
  <c r="K70" i="14"/>
  <c r="J70" i="14"/>
  <c r="I70" i="14"/>
  <c r="H70" i="14"/>
  <c r="G70" i="14"/>
  <c r="F70" i="14"/>
  <c r="E70" i="14"/>
  <c r="Q70" i="14" s="1"/>
  <c r="C70" i="14"/>
  <c r="Q69" i="14"/>
  <c r="Q68" i="14"/>
  <c r="Q67" i="14"/>
  <c r="Q66" i="14"/>
  <c r="Q65" i="14"/>
  <c r="Q64" i="14"/>
  <c r="Q63" i="14"/>
  <c r="O62" i="14"/>
  <c r="N62" i="14"/>
  <c r="G62" i="14"/>
  <c r="F62" i="14"/>
  <c r="Q62" i="14" s="1"/>
  <c r="E62" i="14"/>
  <c r="D62" i="14"/>
  <c r="C62" i="14"/>
  <c r="Q61" i="14"/>
  <c r="Q60" i="14"/>
  <c r="Q59" i="14"/>
  <c r="Q58" i="14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Q51" i="14"/>
  <c r="Q50" i="14"/>
  <c r="Q49" i="14"/>
  <c r="Q48" i="14"/>
  <c r="Q47" i="14"/>
  <c r="Q46" i="14"/>
  <c r="Q45" i="14"/>
  <c r="G44" i="14"/>
  <c r="F44" i="14"/>
  <c r="E44" i="14"/>
  <c r="Q44" i="14" s="1"/>
  <c r="C44" i="14"/>
  <c r="Q43" i="14"/>
  <c r="Q42" i="14"/>
  <c r="Q41" i="14"/>
  <c r="Q40" i="14"/>
  <c r="Q39" i="14"/>
  <c r="Q38" i="14"/>
  <c r="Q37" i="14"/>
  <c r="M36" i="14"/>
  <c r="L36" i="14"/>
  <c r="J36" i="14"/>
  <c r="I36" i="14"/>
  <c r="G36" i="14"/>
  <c r="E36" i="14"/>
  <c r="D36" i="14"/>
  <c r="C36" i="14"/>
  <c r="Q35" i="14"/>
  <c r="Q34" i="14"/>
  <c r="Q33" i="14"/>
  <c r="Q32" i="14"/>
  <c r="Q31" i="14"/>
  <c r="Q30" i="14"/>
  <c r="Q29" i="14"/>
  <c r="Q28" i="14"/>
  <c r="Q27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Q25" i="14"/>
  <c r="Q24" i="14"/>
  <c r="Q23" i="14"/>
  <c r="Q22" i="14"/>
  <c r="Q21" i="14"/>
  <c r="Q20" i="14"/>
  <c r="Q19" i="14"/>
  <c r="Q18" i="14"/>
  <c r="Q17" i="14"/>
  <c r="P16" i="14"/>
  <c r="O16" i="14"/>
  <c r="N16" i="14"/>
  <c r="M16" i="14"/>
  <c r="M9" i="14" s="1"/>
  <c r="L16" i="14"/>
  <c r="K16" i="14"/>
  <c r="J16" i="14"/>
  <c r="I16" i="14"/>
  <c r="H16" i="14"/>
  <c r="G16" i="14"/>
  <c r="F16" i="14"/>
  <c r="E16" i="14"/>
  <c r="E9" i="14" s="1"/>
  <c r="D16" i="14"/>
  <c r="C16" i="14"/>
  <c r="Q15" i="14"/>
  <c r="Q14" i="14"/>
  <c r="Q13" i="14"/>
  <c r="Q12" i="14"/>
  <c r="Q11" i="14"/>
  <c r="P10" i="14"/>
  <c r="O10" i="14"/>
  <c r="O83" i="14" s="1"/>
  <c r="N10" i="14"/>
  <c r="M10" i="14"/>
  <c r="L10" i="14"/>
  <c r="L9" i="14" s="1"/>
  <c r="K10" i="14"/>
  <c r="K83" i="14" s="1"/>
  <c r="J10" i="14"/>
  <c r="I10" i="14"/>
  <c r="H10" i="14"/>
  <c r="H9" i="14" s="1"/>
  <c r="G10" i="14"/>
  <c r="G83" i="14" s="1"/>
  <c r="F10" i="14"/>
  <c r="E10" i="14"/>
  <c r="D10" i="14"/>
  <c r="C10" i="14"/>
  <c r="C83" i="14" s="1"/>
  <c r="I9" i="14"/>
  <c r="E83" i="14" l="1"/>
  <c r="I83" i="14"/>
  <c r="M83" i="14"/>
  <c r="Q10" i="14"/>
  <c r="C9" i="14"/>
  <c r="K9" i="14"/>
  <c r="K5" i="14" s="1"/>
  <c r="G9" i="14"/>
  <c r="O9" i="14"/>
  <c r="F9" i="14"/>
  <c r="J9" i="14"/>
  <c r="N9" i="14"/>
  <c r="Q36" i="14"/>
  <c r="Q26" i="14" s="1"/>
  <c r="D9" i="14"/>
  <c r="Q52" i="14"/>
  <c r="Q16" i="14"/>
  <c r="P9" i="14"/>
  <c r="D83" i="14"/>
  <c r="F83" i="14"/>
  <c r="H83" i="14"/>
  <c r="J83" i="14"/>
  <c r="L83" i="14"/>
  <c r="N83" i="14"/>
  <c r="P83" i="14"/>
  <c r="O16" i="12"/>
  <c r="O62" i="12"/>
  <c r="Q9" i="14" l="1"/>
  <c r="Q83" i="14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Q70" i="12" s="1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Q36" i="12" s="1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K9" i="12" s="1"/>
  <c r="K5" i="12" s="1"/>
  <c r="J10" i="12"/>
  <c r="J83" i="12" s="1"/>
  <c r="I10" i="12"/>
  <c r="I9" i="12" s="1"/>
  <c r="H10" i="12"/>
  <c r="H83" i="12" s="1"/>
  <c r="G10" i="12"/>
  <c r="G9" i="12" s="1"/>
  <c r="F10" i="12"/>
  <c r="F83" i="12" s="1"/>
  <c r="E10" i="12"/>
  <c r="E9" i="12" s="1"/>
  <c r="D10" i="12"/>
  <c r="C10" i="12"/>
  <c r="C9" i="12" s="1"/>
  <c r="P9" i="12"/>
  <c r="J9" i="12"/>
  <c r="H9" i="12"/>
  <c r="F9" i="12"/>
  <c r="Q44" i="12" l="1"/>
  <c r="O9" i="12"/>
  <c r="N9" i="12"/>
  <c r="N83" i="12"/>
  <c r="D83" i="12"/>
  <c r="Q52" i="12"/>
  <c r="M9" i="12"/>
  <c r="D9" i="12"/>
  <c r="Q26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M9" i="11" s="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O9" i="11" s="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L10" i="11"/>
  <c r="L9" i="11" s="1"/>
  <c r="K10" i="11"/>
  <c r="I10" i="11"/>
  <c r="I9" i="11" s="1"/>
  <c r="H10" i="11"/>
  <c r="H9" i="11" s="1"/>
  <c r="G10" i="11"/>
  <c r="G83" i="11" s="1"/>
  <c r="F10" i="11"/>
  <c r="E10" i="11"/>
  <c r="D10" i="11"/>
  <c r="C10" i="11"/>
  <c r="C83" i="11" s="1"/>
  <c r="G9" i="11"/>
  <c r="M83" i="11" l="1"/>
  <c r="Q10" i="11"/>
  <c r="Q36" i="11"/>
  <c r="I83" i="11"/>
  <c r="Q26" i="11"/>
  <c r="C9" i="11"/>
  <c r="E83" i="11"/>
  <c r="N9" i="11"/>
  <c r="E9" i="11"/>
  <c r="F9" i="11"/>
  <c r="O83" i="11"/>
  <c r="Q44" i="11"/>
  <c r="Q9" i="12"/>
  <c r="Q83" i="12"/>
  <c r="K83" i="1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L9" i="10" s="1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O10" i="10"/>
  <c r="O83" i="10" s="1"/>
  <c r="N10" i="10"/>
  <c r="N83" i="10" s="1"/>
  <c r="M10" i="10"/>
  <c r="L10" i="10"/>
  <c r="K10" i="10"/>
  <c r="J10" i="10"/>
  <c r="I10" i="10"/>
  <c r="H10" i="10"/>
  <c r="G10" i="10"/>
  <c r="F10" i="10"/>
  <c r="F83" i="10" s="1"/>
  <c r="E10" i="10"/>
  <c r="D10" i="10"/>
  <c r="C10" i="10"/>
  <c r="P9" i="10"/>
  <c r="E9" i="10"/>
  <c r="C71" i="9"/>
  <c r="C63" i="9"/>
  <c r="C53" i="9"/>
  <c r="C45" i="9"/>
  <c r="C37" i="9"/>
  <c r="C27" i="9"/>
  <c r="C17" i="9"/>
  <c r="C11" i="9"/>
  <c r="C84" i="9" s="1"/>
  <c r="F9" i="10" l="1"/>
  <c r="G83" i="10"/>
  <c r="K83" i="10"/>
  <c r="Q44" i="10"/>
  <c r="C83" i="10"/>
  <c r="L83" i="10"/>
  <c r="P83" i="10"/>
  <c r="Q70" i="10"/>
  <c r="M9" i="10"/>
  <c r="C10" i="9"/>
  <c r="N9" i="10"/>
  <c r="E83" i="10"/>
  <c r="M83" i="10"/>
  <c r="C9" i="10"/>
  <c r="K9" i="10"/>
  <c r="Q36" i="10"/>
  <c r="Q62" i="10"/>
  <c r="J9" i="10"/>
  <c r="Q52" i="10"/>
  <c r="I9" i="10"/>
  <c r="I83" i="10"/>
  <c r="D83" i="10"/>
  <c r="D9" i="10"/>
  <c r="H9" i="10"/>
  <c r="Q9" i="10" s="1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6" i="8" s="1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N83" i="8" s="1"/>
  <c r="M10" i="8"/>
  <c r="L10" i="8"/>
  <c r="K10" i="8"/>
  <c r="J10" i="8"/>
  <c r="I10" i="8"/>
  <c r="H10" i="8"/>
  <c r="H83" i="8" s="1"/>
  <c r="G10" i="8"/>
  <c r="F10" i="8"/>
  <c r="F83" i="8" s="1"/>
  <c r="E10" i="8"/>
  <c r="D10" i="8"/>
  <c r="C10" i="8"/>
  <c r="N9" i="8"/>
  <c r="J9" i="8"/>
  <c r="F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M9" i="5" s="1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K9" i="5" s="1"/>
  <c r="J10" i="5"/>
  <c r="I10" i="5"/>
  <c r="H10" i="5"/>
  <c r="G10" i="5"/>
  <c r="F10" i="5"/>
  <c r="E10" i="5"/>
  <c r="D10" i="5"/>
  <c r="D83" i="5" s="1"/>
  <c r="C10" i="5"/>
  <c r="O9" i="5"/>
  <c r="I9" i="5" l="1"/>
  <c r="Q52" i="5"/>
  <c r="E83" i="8"/>
  <c r="M83" i="8"/>
  <c r="Q10" i="8"/>
  <c r="Q62" i="8"/>
  <c r="E9" i="5"/>
  <c r="J83" i="5"/>
  <c r="Q44" i="8"/>
  <c r="L9" i="8"/>
  <c r="C9" i="5"/>
  <c r="C83" i="8"/>
  <c r="D9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<sst xmlns="http://schemas.openxmlformats.org/spreadsheetml/2006/main" count="876" uniqueCount="129">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</sst>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164" fontId="7" fillId="6" borderId="0" xfId="1" applyFont="1" applyFill="1" applyAlignment="1">
      <alignment vertical="center" wrapText="1"/>
    </xf>
    <xf numFmtId="165" fontId="0" fillId="0" borderId="0" xfId="0" applyNumberForma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left"/>
    </xf>
    <xf numFmtId="0" fontId="4" fillId="0" borderId="0" xfId="0" applyFont="1"/>
    <xf numFmtId="0" fontId="23" fillId="0" borderId="0" xfId="0" applyFont="1"/>
    <xf numFmtId="164" fontId="4" fillId="0" borderId="0" xfId="0" applyNumberFormat="1" applyFont="1"/>
    <xf numFmtId="164" fontId="24" fillId="2" borderId="2" xfId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164" fontId="24" fillId="2" borderId="6" xfId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164" fontId="23" fillId="0" borderId="8" xfId="1" applyFont="1" applyBorder="1" applyAlignment="1">
      <alignment horizontal="left" vertical="center" wrapText="1"/>
    </xf>
    <xf numFmtId="164" fontId="23" fillId="0" borderId="0" xfId="1" applyFont="1" applyAlignment="1">
      <alignment vertical="center" wrapText="1"/>
    </xf>
    <xf numFmtId="164" fontId="23" fillId="0" borderId="0" xfId="0" applyNumberFormat="1" applyFont="1"/>
    <xf numFmtId="164" fontId="4" fillId="0" borderId="0" xfId="1" applyFont="1" applyAlignment="1">
      <alignment vertical="center" wrapText="1"/>
    </xf>
    <xf numFmtId="164" fontId="4" fillId="0" borderId="0" xfId="1" applyFont="1"/>
    <xf numFmtId="0" fontId="4" fillId="0" borderId="0" xfId="0" applyFont="1" applyAlignment="1">
      <alignment horizontal="left" wrapText="1"/>
    </xf>
    <xf numFmtId="164" fontId="4" fillId="6" borderId="0" xfId="1" applyFont="1" applyFill="1" applyAlignment="1">
      <alignment vertical="center" wrapText="1"/>
    </xf>
    <xf numFmtId="164" fontId="23" fillId="0" borderId="0" xfId="1" applyFont="1"/>
    <xf numFmtId="0" fontId="23" fillId="0" borderId="0" xfId="0" applyFont="1" applyAlignment="1">
      <alignment horizontal="left" wrapText="1"/>
    </xf>
    <xf numFmtId="165" fontId="23" fillId="0" borderId="8" xfId="0" applyNumberFormat="1" applyFont="1" applyBorder="1"/>
    <xf numFmtId="164" fontId="23" fillId="0" borderId="8" xfId="1" applyFont="1" applyBorder="1"/>
    <xf numFmtId="165" fontId="23" fillId="0" borderId="0" xfId="0" applyNumberFormat="1" applyFont="1"/>
    <xf numFmtId="165" fontId="4" fillId="0" borderId="0" xfId="0" applyNumberFormat="1" applyFont="1"/>
    <xf numFmtId="164" fontId="23" fillId="4" borderId="9" xfId="1" applyFont="1" applyFill="1" applyBorder="1"/>
    <xf numFmtId="165" fontId="23" fillId="4" borderId="9" xfId="0" applyNumberFormat="1" applyFont="1" applyFill="1" applyBorder="1"/>
    <xf numFmtId="164" fontId="23" fillId="5" borderId="0" xfId="0" applyNumberFormat="1" applyFont="1" applyFill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24" fillId="2" borderId="2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left" wrapText="1"/>
    </xf>
    <xf numFmtId="0" fontId="24" fillId="4" borderId="9" xfId="0" applyFont="1" applyFill="1" applyBorder="1" applyAlignment="1">
      <alignment vertical="center" wrapText="1"/>
    </xf>
    <xf numFmtId="0" fontId="2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3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514350</xdr:colOff>
      <xdr:row>0</xdr:row>
      <xdr:rowOff>76200</xdr:rowOff>
    </xdr:from>
    <xdr:to>
      <xdr:col>1</xdr:col>
      <xdr:colOff>2143125</xdr:colOff>
      <xdr:row>4</xdr:row>
      <xdr:rowOff>240328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76200"/>
          <a:ext cx="1628775" cy="11547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55" t="s">
        <v>0</v>
      </c>
      <c r="C2" s="56"/>
      <c r="D2" s="56"/>
    </row>
    <row r="3" spans="2:5" ht="21" customHeight="1" x14ac:dyDescent="0.25">
      <c r="B3" s="57" t="s">
        <v>1</v>
      </c>
      <c r="C3" s="58"/>
      <c r="D3" s="58"/>
    </row>
    <row r="4" spans="2:5" ht="15.75" x14ac:dyDescent="0.25">
      <c r="B4" s="59">
        <v>2022</v>
      </c>
      <c r="C4" s="60"/>
      <c r="D4" s="60"/>
    </row>
    <row r="5" spans="2:5" ht="15.75" customHeight="1" x14ac:dyDescent="0.25">
      <c r="B5" s="61" t="s">
        <v>2</v>
      </c>
      <c r="C5" s="62"/>
      <c r="D5" s="62"/>
    </row>
    <row r="6" spans="2:5" ht="15.75" customHeight="1" x14ac:dyDescent="0.25">
      <c r="B6" s="62" t="s">
        <v>3</v>
      </c>
      <c r="C6" s="62"/>
      <c r="D6" s="62"/>
    </row>
    <row r="8" spans="2:5" ht="15" customHeight="1" x14ac:dyDescent="0.25">
      <c r="B8" s="63" t="s">
        <v>4</v>
      </c>
      <c r="C8" s="64" t="s">
        <v>5</v>
      </c>
      <c r="D8" s="64" t="s">
        <v>6</v>
      </c>
    </row>
    <row r="9" spans="2:5" ht="30" customHeight="1" x14ac:dyDescent="0.25">
      <c r="B9" s="63"/>
      <c r="C9" s="65"/>
      <c r="D9" s="65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52" t="s">
        <v>99</v>
      </c>
      <c r="D92" s="52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52"/>
      <c r="D96" s="52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53"/>
      <c r="C99" s="53"/>
      <c r="D99" s="53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54"/>
      <c r="C102" s="54"/>
      <c r="D102" s="54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2:17" ht="21" customHeight="1" x14ac:dyDescent="0.25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2:17" ht="15.75" x14ac:dyDescent="0.25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2:17" ht="15.75" customHeight="1" x14ac:dyDescent="0.25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7" ht="24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52" t="s">
        <v>99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</row>
    <row r="95" spans="1:17" ht="23.25" x14ac:dyDescent="0.35">
      <c r="B95" s="28" t="s">
        <v>101</v>
      </c>
      <c r="C95" s="66" t="s">
        <v>103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1:17" ht="23.25" hidden="1" x14ac:dyDescent="0.35">
      <c r="B96" s="53"/>
      <c r="C96" s="53"/>
      <c r="D96" s="53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54"/>
      <c r="C99" s="54"/>
      <c r="D99" s="54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2" t="s">
        <v>102</v>
      </c>
      <c r="L94" s="52"/>
      <c r="M94" s="52"/>
      <c r="N94" s="52"/>
    </row>
    <row r="95" spans="2:17" ht="23.25" x14ac:dyDescent="0.35">
      <c r="B95" s="45" t="s">
        <v>125</v>
      </c>
      <c r="H95" s="46"/>
      <c r="I95" s="46"/>
      <c r="J95" s="46"/>
      <c r="K95" s="70" t="s">
        <v>123</v>
      </c>
      <c r="L95" s="70"/>
      <c r="M95" s="70"/>
      <c r="N95" s="70"/>
    </row>
    <row r="97" spans="1:17" ht="33.75" customHeight="1" x14ac:dyDescent="0.35">
      <c r="A97" s="1" t="s">
        <v>96</v>
      </c>
      <c r="D97" s="52" t="s">
        <v>99</v>
      </c>
      <c r="E97" s="52"/>
      <c r="F97" s="5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6" t="s">
        <v>126</v>
      </c>
      <c r="E98" s="66"/>
      <c r="F98" s="6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2" t="s">
        <v>102</v>
      </c>
      <c r="L94" s="52"/>
      <c r="M94" s="52"/>
      <c r="N94" s="52"/>
    </row>
    <row r="95" spans="2:17" ht="23.25" x14ac:dyDescent="0.35">
      <c r="B95" s="45" t="s">
        <v>125</v>
      </c>
      <c r="H95" s="46"/>
      <c r="I95" s="46"/>
      <c r="J95" s="46"/>
      <c r="K95" s="70" t="s">
        <v>123</v>
      </c>
      <c r="L95" s="70"/>
      <c r="M95" s="70"/>
      <c r="N95" s="70"/>
    </row>
    <row r="97" spans="1:17" ht="33.75" customHeight="1" x14ac:dyDescent="0.35">
      <c r="A97" s="1" t="s">
        <v>96</v>
      </c>
      <c r="D97" s="52" t="s">
        <v>99</v>
      </c>
      <c r="E97" s="52"/>
      <c r="F97" s="5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6" t="s">
        <v>126</v>
      </c>
      <c r="E98" s="66"/>
      <c r="F98" s="6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71" t="s">
        <v>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2" t="s">
        <v>102</v>
      </c>
      <c r="L94" s="52"/>
      <c r="M94" s="52"/>
      <c r="N94" s="52"/>
    </row>
    <row r="95" spans="2:17" ht="23.25" x14ac:dyDescent="0.35">
      <c r="B95" s="45" t="s">
        <v>125</v>
      </c>
      <c r="H95" s="46"/>
      <c r="I95" s="46"/>
      <c r="J95" s="46"/>
      <c r="K95" s="70" t="s">
        <v>123</v>
      </c>
      <c r="L95" s="70"/>
      <c r="M95" s="70"/>
      <c r="N95" s="70"/>
    </row>
    <row r="97" spans="1:17" ht="33.75" customHeight="1" x14ac:dyDescent="0.35">
      <c r="A97" s="1" t="s">
        <v>96</v>
      </c>
      <c r="D97" s="52" t="s">
        <v>99</v>
      </c>
      <c r="E97" s="52"/>
      <c r="F97" s="5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6" t="s">
        <v>126</v>
      </c>
      <c r="E98" s="66"/>
      <c r="F98" s="6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71" t="s">
        <v>127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13325600.129999999</v>
      </c>
      <c r="M16" s="9">
        <f t="shared" si="4"/>
        <v>31586270.82</v>
      </c>
      <c r="N16" s="9">
        <f t="shared" si="4"/>
        <v>9206505.4499999993</v>
      </c>
      <c r="O16" s="9">
        <f t="shared" si="4"/>
        <v>9930253.5600000005</v>
      </c>
      <c r="P16" s="9">
        <f t="shared" si="4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5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5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5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5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5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5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5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5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5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28715910.570000004</v>
      </c>
      <c r="M26" s="9">
        <f t="shared" si="6"/>
        <v>45634991.289999999</v>
      </c>
      <c r="N26" s="9">
        <f t="shared" si="6"/>
        <v>1516798.44</v>
      </c>
      <c r="O26" s="9">
        <f t="shared" si="6"/>
        <v>4413219.33</v>
      </c>
      <c r="P26" s="9">
        <f t="shared" si="6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5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5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5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5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5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5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5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10275145.4</v>
      </c>
      <c r="M52" s="9">
        <f t="shared" si="8"/>
        <v>2790700</v>
      </c>
      <c r="N52" s="9">
        <f t="shared" si="8"/>
        <v>2106216.4499999997</v>
      </c>
      <c r="O52" s="9">
        <f t="shared" si="8"/>
        <v>2276615.29</v>
      </c>
      <c r="P52" s="9">
        <f t="shared" si="8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5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5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5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5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5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5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5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5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7">
        <f t="shared" si="11"/>
        <v>49338112.969999999</v>
      </c>
      <c r="L83" s="17">
        <f t="shared" si="11"/>
        <v>85330352.840000018</v>
      </c>
      <c r="M83" s="17">
        <f t="shared" si="11"/>
        <v>115419531.58</v>
      </c>
      <c r="N83" s="17">
        <f t="shared" si="11"/>
        <v>74244474.429999992</v>
      </c>
      <c r="O83" s="17">
        <f t="shared" si="11"/>
        <v>79277057.030000001</v>
      </c>
      <c r="P83" s="17">
        <f t="shared" si="11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52" t="s">
        <v>99</v>
      </c>
      <c r="K94" s="52"/>
      <c r="L94" s="52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66" t="s">
        <v>126</v>
      </c>
      <c r="K95" s="66"/>
      <c r="L95" s="66"/>
      <c r="M95" s="46"/>
      <c r="N95" s="46"/>
    </row>
    <row r="97" spans="1:17" ht="33.75" customHeight="1" x14ac:dyDescent="0.35">
      <c r="A97" s="1" t="s">
        <v>96</v>
      </c>
      <c r="D97" s="52"/>
      <c r="E97" s="52"/>
      <c r="F97" s="5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6"/>
      <c r="E98" s="66"/>
      <c r="F98" s="6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tabSelected="1" topLeftCell="B1" zoomScaleNormal="100" zoomScaleSheetLayoutView="100" workbookViewId="0">
      <selection activeCell="G103" sqref="G103"/>
    </sheetView>
  </sheetViews>
  <sheetFormatPr defaultColWidth="11.42578125" defaultRowHeight="20.100000000000001" customHeight="1" x14ac:dyDescent="0.25"/>
  <cols>
    <col min="1" max="1" width="5.85546875" style="76" hidden="1" customWidth="1"/>
    <col min="2" max="2" width="43" style="112" customWidth="1"/>
    <col min="3" max="3" width="22.140625" style="76" customWidth="1"/>
    <col min="4" max="4" width="18.5703125" style="76" customWidth="1"/>
    <col min="5" max="5" width="18.28515625" style="76" customWidth="1"/>
    <col min="6" max="6" width="15.7109375" style="76" customWidth="1"/>
    <col min="7" max="7" width="15.7109375" style="76" bestFit="1" customWidth="1"/>
    <col min="8" max="8" width="16.85546875" style="76" bestFit="1" customWidth="1"/>
    <col min="9" max="12" width="15.7109375" style="76" bestFit="1" customWidth="1"/>
    <col min="13" max="13" width="16.85546875" style="76" bestFit="1" customWidth="1"/>
    <col min="14" max="15" width="15.7109375" style="76" bestFit="1" customWidth="1"/>
    <col min="16" max="17" width="16.85546875" style="76" bestFit="1" customWidth="1"/>
    <col min="18" max="16384" width="11.42578125" style="76"/>
  </cols>
  <sheetData>
    <row r="1" spans="2:18" ht="20.100000000000001" customHeight="1" x14ac:dyDescent="0.25"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</row>
    <row r="2" spans="2:18" ht="20.100000000000001" customHeight="1" x14ac:dyDescent="0.25">
      <c r="B2" s="61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7"/>
    </row>
    <row r="3" spans="2:18" ht="20.100000000000001" customHeight="1" x14ac:dyDescent="0.25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75"/>
    </row>
    <row r="4" spans="2:18" ht="20.100000000000001" customHeight="1" x14ac:dyDescent="0.25">
      <c r="B4" s="71" t="s">
        <v>127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5"/>
    </row>
    <row r="5" spans="2:18" ht="20.100000000000001" customHeight="1" x14ac:dyDescent="0.25">
      <c r="B5" s="26" t="s">
        <v>3</v>
      </c>
      <c r="C5" s="26"/>
      <c r="D5" s="26"/>
      <c r="K5" s="78">
        <f>+K9-49338112.97</f>
        <v>0</v>
      </c>
    </row>
    <row r="7" spans="2:18" ht="20.100000000000001" customHeight="1" x14ac:dyDescent="0.25">
      <c r="B7" s="113" t="s">
        <v>4</v>
      </c>
      <c r="C7" s="79" t="s">
        <v>5</v>
      </c>
      <c r="D7" s="79" t="s">
        <v>6</v>
      </c>
      <c r="E7" s="80" t="s">
        <v>7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2"/>
    </row>
    <row r="8" spans="2:18" ht="20.100000000000001" customHeight="1" x14ac:dyDescent="0.25">
      <c r="B8" s="113"/>
      <c r="C8" s="83"/>
      <c r="D8" s="83"/>
      <c r="E8" s="84" t="s">
        <v>8</v>
      </c>
      <c r="F8" s="84" t="s">
        <v>9</v>
      </c>
      <c r="G8" s="84" t="s">
        <v>10</v>
      </c>
      <c r="H8" s="84" t="s">
        <v>11</v>
      </c>
      <c r="I8" s="85" t="s">
        <v>12</v>
      </c>
      <c r="J8" s="84" t="s">
        <v>13</v>
      </c>
      <c r="K8" s="85" t="s">
        <v>14</v>
      </c>
      <c r="L8" s="84" t="s">
        <v>15</v>
      </c>
      <c r="M8" s="84" t="s">
        <v>16</v>
      </c>
      <c r="N8" s="84" t="s">
        <v>17</v>
      </c>
      <c r="O8" s="84" t="s">
        <v>18</v>
      </c>
      <c r="P8" s="85" t="s">
        <v>19</v>
      </c>
      <c r="Q8" s="84" t="s">
        <v>20</v>
      </c>
    </row>
    <row r="9" spans="2:18" ht="20.100000000000001" customHeight="1" x14ac:dyDescent="0.25">
      <c r="B9" s="114" t="s">
        <v>21</v>
      </c>
      <c r="C9" s="86">
        <f>+C10+C16+C26+C36+C44+C52+C62+C67+C70</f>
        <v>1024795636</v>
      </c>
      <c r="D9" s="86">
        <f>+D10+D16+D26+D36+D44+D52+D62+D67+D70</f>
        <v>155337000</v>
      </c>
      <c r="E9" s="86">
        <f t="shared" ref="E9:P9" si="0">+E10+E16+E26+E36+E44+E52+E62+E67+E70</f>
        <v>34516386.939999998</v>
      </c>
      <c r="F9" s="86">
        <f t="shared" si="0"/>
        <v>78356760.780000001</v>
      </c>
      <c r="G9" s="86">
        <f t="shared" si="0"/>
        <v>50464106.840000004</v>
      </c>
      <c r="H9" s="86">
        <f t="shared" si="0"/>
        <v>136014282.98000002</v>
      </c>
      <c r="I9" s="86">
        <f t="shared" si="0"/>
        <v>58612964.839999996</v>
      </c>
      <c r="J9" s="86">
        <f t="shared" si="0"/>
        <v>52541049.399999999</v>
      </c>
      <c r="K9" s="86">
        <f t="shared" si="0"/>
        <v>49338112.969999999</v>
      </c>
      <c r="L9" s="86">
        <f t="shared" si="0"/>
        <v>85330352.840000018</v>
      </c>
      <c r="M9" s="86">
        <f t="shared" si="0"/>
        <v>115419531.58</v>
      </c>
      <c r="N9" s="86">
        <f t="shared" si="0"/>
        <v>74244474.429999992</v>
      </c>
      <c r="O9" s="86">
        <f t="shared" si="0"/>
        <v>79277057.030000001</v>
      </c>
      <c r="P9" s="86">
        <f t="shared" si="0"/>
        <v>128563445.37</v>
      </c>
      <c r="Q9" s="86">
        <f>+E9+F9+G9+H9+I9+J9+K9+L9+M9+N9+O9+P9</f>
        <v>942678526</v>
      </c>
    </row>
    <row r="10" spans="2:18" ht="20.100000000000001" customHeight="1" x14ac:dyDescent="0.25">
      <c r="B10" s="94" t="s">
        <v>22</v>
      </c>
      <c r="C10" s="87">
        <f>SUM(C11:C15)</f>
        <v>493015272</v>
      </c>
      <c r="D10" s="87">
        <f>SUM(D11:D15)</f>
        <v>10393892</v>
      </c>
      <c r="E10" s="87">
        <f t="shared" ref="E10:N10" si="1">SUM(E11:E15)</f>
        <v>31761117.390000001</v>
      </c>
      <c r="F10" s="87">
        <f t="shared" si="1"/>
        <v>31693384.16</v>
      </c>
      <c r="G10" s="87">
        <f t="shared" si="1"/>
        <v>32370115.090000004</v>
      </c>
      <c r="H10" s="87">
        <f t="shared" si="1"/>
        <v>54017968.43</v>
      </c>
      <c r="I10" s="87">
        <f t="shared" si="1"/>
        <v>32579590.52</v>
      </c>
      <c r="J10" s="87">
        <f>SUM(J11:J15)</f>
        <v>32977265.609999999</v>
      </c>
      <c r="K10" s="87">
        <f>SUM(K11:K15)</f>
        <v>32423570.43</v>
      </c>
      <c r="L10" s="87">
        <f t="shared" ref="L10" si="2">SUM(L11:L15)</f>
        <v>33013696.740000002</v>
      </c>
      <c r="M10" s="87">
        <f t="shared" si="1"/>
        <v>35407569.469999999</v>
      </c>
      <c r="N10" s="87">
        <f t="shared" si="1"/>
        <v>60460805.740000002</v>
      </c>
      <c r="O10" s="88">
        <f>+O11+O12+O13+O14+O15</f>
        <v>62611117.019999996</v>
      </c>
      <c r="P10" s="88">
        <f>+P11+P12+P13+P14+P15</f>
        <v>61704254.980000004</v>
      </c>
      <c r="Q10" s="87">
        <f>SUM(Q11:Q15)</f>
        <v>501020455.58000004</v>
      </c>
    </row>
    <row r="11" spans="2:18" ht="20.100000000000001" customHeight="1" x14ac:dyDescent="0.25">
      <c r="B11" s="91" t="s">
        <v>23</v>
      </c>
      <c r="C11" s="89">
        <v>375747353</v>
      </c>
      <c r="D11" s="90">
        <v>-15765343.539999999</v>
      </c>
      <c r="E11" s="89">
        <v>26334286.199999999</v>
      </c>
      <c r="F11" s="89">
        <v>26255586.199999999</v>
      </c>
      <c r="G11" s="89">
        <v>26901888.100000001</v>
      </c>
      <c r="H11" s="89">
        <v>26306936.199999999</v>
      </c>
      <c r="I11" s="89">
        <v>27085805.039999999</v>
      </c>
      <c r="J11" s="89">
        <v>27430973.93</v>
      </c>
      <c r="K11" s="89">
        <v>26887227.039999999</v>
      </c>
      <c r="L11" s="89">
        <v>27445516.780000001</v>
      </c>
      <c r="M11" s="89">
        <v>29558154.809999999</v>
      </c>
      <c r="N11" s="89">
        <v>28359956.690000001</v>
      </c>
      <c r="O11" s="90">
        <v>56896415.549999997</v>
      </c>
      <c r="P11" s="90">
        <v>28394026.280000001</v>
      </c>
      <c r="Q11" s="78">
        <f>+E11+F11+G11+H11+I11+J11+K11+L11+M11+N11+O11+P11</f>
        <v>357856772.82000005</v>
      </c>
    </row>
    <row r="12" spans="2:18" ht="20.100000000000001" customHeight="1" x14ac:dyDescent="0.25">
      <c r="B12" s="91" t="s">
        <v>24</v>
      </c>
      <c r="C12" s="89">
        <v>67781665</v>
      </c>
      <c r="D12" s="90">
        <v>26285728.27</v>
      </c>
      <c r="E12" s="89">
        <v>1437000</v>
      </c>
      <c r="F12" s="89">
        <v>1460000</v>
      </c>
      <c r="G12" s="89">
        <v>1460000</v>
      </c>
      <c r="H12" s="89">
        <v>23726107.210000001</v>
      </c>
      <c r="I12" s="89">
        <v>1460000</v>
      </c>
      <c r="J12" s="89">
        <v>1470000</v>
      </c>
      <c r="K12" s="89">
        <v>1470000</v>
      </c>
      <c r="L12" s="89">
        <v>1470000</v>
      </c>
      <c r="M12" s="89">
        <v>1480000</v>
      </c>
      <c r="N12" s="89">
        <v>27874285.050000001</v>
      </c>
      <c r="O12" s="90">
        <v>1480000</v>
      </c>
      <c r="P12" s="90">
        <v>29082400.059999999</v>
      </c>
      <c r="Q12" s="78">
        <f>+E12+F12+G12+H12+I12+J12+K12+L12+M12+N12+O12+P12</f>
        <v>93869792.320000008</v>
      </c>
    </row>
    <row r="13" spans="2:18" ht="20.100000000000001" customHeight="1" x14ac:dyDescent="0.25">
      <c r="B13" s="91" t="s">
        <v>25</v>
      </c>
      <c r="C13" s="89"/>
      <c r="D13" s="90"/>
      <c r="E13" s="89"/>
      <c r="F13" s="89"/>
      <c r="G13" s="89"/>
      <c r="H13" s="89"/>
      <c r="I13" s="89"/>
      <c r="J13" s="89"/>
      <c r="K13" s="89"/>
      <c r="L13" s="89"/>
      <c r="M13" s="89"/>
      <c r="N13" s="89">
        <v>0</v>
      </c>
      <c r="O13" s="90"/>
      <c r="P13" s="90"/>
      <c r="Q13" s="78">
        <f t="shared" ref="Q13:Q14" si="3">+E13+F13+G13+H13+I13+J13+K13+L13+M13+N13+O13</f>
        <v>0</v>
      </c>
    </row>
    <row r="14" spans="2:18" ht="20.100000000000001" customHeight="1" x14ac:dyDescent="0.25">
      <c r="B14" s="91" t="s">
        <v>26</v>
      </c>
      <c r="C14" s="89"/>
      <c r="D14" s="90" t="s">
        <v>100</v>
      </c>
      <c r="E14" s="89"/>
      <c r="F14" s="89"/>
      <c r="G14" s="89"/>
      <c r="H14" s="89"/>
      <c r="I14" s="89"/>
      <c r="J14" s="89"/>
      <c r="K14" s="89"/>
      <c r="L14" s="89"/>
      <c r="M14" s="89"/>
      <c r="N14" s="89">
        <v>0</v>
      </c>
      <c r="O14" s="90"/>
      <c r="P14" s="90"/>
      <c r="Q14" s="78">
        <f t="shared" si="3"/>
        <v>0</v>
      </c>
    </row>
    <row r="15" spans="2:18" ht="20.100000000000001" customHeight="1" x14ac:dyDescent="0.25">
      <c r="B15" s="91" t="s">
        <v>27</v>
      </c>
      <c r="C15" s="89">
        <v>49486254</v>
      </c>
      <c r="D15" s="90">
        <v>-126492.73</v>
      </c>
      <c r="E15" s="89">
        <v>3989831.19</v>
      </c>
      <c r="F15" s="89">
        <v>3977797.96</v>
      </c>
      <c r="G15" s="89">
        <v>4008226.99</v>
      </c>
      <c r="H15" s="89">
        <v>3984925.02</v>
      </c>
      <c r="I15" s="89">
        <v>4033785.48</v>
      </c>
      <c r="J15" s="89">
        <v>4076291.68</v>
      </c>
      <c r="K15" s="89">
        <v>4066343.39</v>
      </c>
      <c r="L15" s="89">
        <v>4098179.96</v>
      </c>
      <c r="M15" s="89">
        <v>4369414.66</v>
      </c>
      <c r="N15" s="89">
        <v>4226564</v>
      </c>
      <c r="O15" s="90">
        <v>4234701.47</v>
      </c>
      <c r="P15" s="90">
        <v>4227828.6399999997</v>
      </c>
      <c r="Q15" s="78">
        <f>+E15+F15+G15+H15+I15+J15+K15+L15+M15+N15+O15+P15</f>
        <v>49293890.439999998</v>
      </c>
    </row>
    <row r="16" spans="2:18" ht="20.100000000000001" customHeight="1" x14ac:dyDescent="0.25">
      <c r="B16" s="94" t="s">
        <v>28</v>
      </c>
      <c r="C16" s="87">
        <f>SUM(C17:C25)</f>
        <v>180335892</v>
      </c>
      <c r="D16" s="87">
        <f>SUM(D17:D25)</f>
        <v>-9130904</v>
      </c>
      <c r="E16" s="87">
        <f t="shared" ref="E16:P16" si="4">SUM(E17:E25)</f>
        <v>2755269.55</v>
      </c>
      <c r="F16" s="87">
        <f t="shared" si="4"/>
        <v>10551527.290000001</v>
      </c>
      <c r="G16" s="87">
        <f t="shared" si="4"/>
        <v>7600979.4800000004</v>
      </c>
      <c r="H16" s="87">
        <f t="shared" si="4"/>
        <v>13731624.959999997</v>
      </c>
      <c r="I16" s="87">
        <f t="shared" si="4"/>
        <v>4842043.3099999996</v>
      </c>
      <c r="J16" s="87">
        <f>SUM(J17:J25)</f>
        <v>13468296.149999999</v>
      </c>
      <c r="K16" s="87">
        <f t="shared" si="4"/>
        <v>7708140.9500000002</v>
      </c>
      <c r="L16" s="87">
        <f t="shared" si="4"/>
        <v>13325600.129999999</v>
      </c>
      <c r="M16" s="87">
        <f t="shared" si="4"/>
        <v>31586270.82</v>
      </c>
      <c r="N16" s="87">
        <f t="shared" si="4"/>
        <v>9206505.4499999993</v>
      </c>
      <c r="O16" s="87">
        <f t="shared" si="4"/>
        <v>9930253.5600000005</v>
      </c>
      <c r="P16" s="87">
        <f t="shared" si="4"/>
        <v>19977704.300000001</v>
      </c>
      <c r="Q16" s="88">
        <f>+Q17+Q18+Q19+Q20+Q21+Q22+Q23+Q24+Q25</f>
        <v>144684215.94999999</v>
      </c>
    </row>
    <row r="17" spans="2:17" ht="20.100000000000001" customHeight="1" x14ac:dyDescent="0.25">
      <c r="B17" s="91" t="s">
        <v>29</v>
      </c>
      <c r="C17" s="89">
        <v>33780000</v>
      </c>
      <c r="D17" s="90">
        <v>1642848.3</v>
      </c>
      <c r="E17" s="89">
        <v>1991078.74</v>
      </c>
      <c r="F17" s="89">
        <v>2145419.21</v>
      </c>
      <c r="G17" s="89">
        <v>2871016.63</v>
      </c>
      <c r="H17" s="89">
        <v>3307631.68</v>
      </c>
      <c r="I17" s="89">
        <v>2149961.96</v>
      </c>
      <c r="J17" s="89">
        <v>4580946.34</v>
      </c>
      <c r="K17" s="89">
        <v>3489759.29</v>
      </c>
      <c r="L17" s="89">
        <v>3699699.17</v>
      </c>
      <c r="M17" s="89">
        <v>1994881.68</v>
      </c>
      <c r="N17" s="89">
        <v>1612933.46</v>
      </c>
      <c r="O17" s="90">
        <v>2490787.4</v>
      </c>
      <c r="P17" s="90">
        <v>3727683.94</v>
      </c>
      <c r="Q17" s="78">
        <f t="shared" ref="Q17:Q80" si="5">+E17+F17+G17+H17+I17+J17+K17+L17+M17+N17+O17+P17</f>
        <v>34061799.499999993</v>
      </c>
    </row>
    <row r="18" spans="2:17" ht="20.100000000000001" customHeight="1" x14ac:dyDescent="0.25">
      <c r="B18" s="91" t="s">
        <v>30</v>
      </c>
      <c r="C18" s="89">
        <v>5800000</v>
      </c>
      <c r="D18" s="90">
        <v>1082765.01</v>
      </c>
      <c r="E18" s="89">
        <v>0</v>
      </c>
      <c r="F18" s="89">
        <v>488754.68</v>
      </c>
      <c r="G18" s="89">
        <v>766194.3</v>
      </c>
      <c r="H18" s="89">
        <v>99200</v>
      </c>
      <c r="I18" s="89">
        <v>262372.5</v>
      </c>
      <c r="J18" s="89">
        <v>23600</v>
      </c>
      <c r="K18" s="89">
        <v>512365.2</v>
      </c>
      <c r="L18" s="89">
        <v>1376841.21</v>
      </c>
      <c r="M18" s="89">
        <v>259109.36</v>
      </c>
      <c r="N18" s="89">
        <v>67054.679999999993</v>
      </c>
      <c r="O18" s="90">
        <v>953113.11</v>
      </c>
      <c r="P18" s="90">
        <v>473548.49</v>
      </c>
      <c r="Q18" s="78">
        <f t="shared" si="5"/>
        <v>5282153.53</v>
      </c>
    </row>
    <row r="19" spans="2:17" ht="20.100000000000001" customHeight="1" x14ac:dyDescent="0.25">
      <c r="B19" s="91" t="s">
        <v>31</v>
      </c>
      <c r="C19" s="89">
        <v>31000000</v>
      </c>
      <c r="D19" s="90">
        <v>-20628984.890000001</v>
      </c>
      <c r="E19" s="89">
        <v>0</v>
      </c>
      <c r="F19" s="89">
        <v>273230</v>
      </c>
      <c r="G19" s="89">
        <v>142192</v>
      </c>
      <c r="H19" s="89">
        <v>954600</v>
      </c>
      <c r="I19" s="89">
        <v>573960</v>
      </c>
      <c r="J19" s="89">
        <v>110900</v>
      </c>
      <c r="K19" s="89">
        <v>436762.5</v>
      </c>
      <c r="L19" s="89">
        <v>1305200</v>
      </c>
      <c r="M19" s="89">
        <v>113500</v>
      </c>
      <c r="N19" s="89">
        <v>670563.72</v>
      </c>
      <c r="O19" s="90">
        <v>581800</v>
      </c>
      <c r="P19" s="90">
        <v>2600920.9</v>
      </c>
      <c r="Q19" s="78">
        <f t="shared" si="5"/>
        <v>7763629.1199999992</v>
      </c>
    </row>
    <row r="20" spans="2:17" ht="20.100000000000001" customHeight="1" x14ac:dyDescent="0.25">
      <c r="B20" s="91" t="s">
        <v>32</v>
      </c>
      <c r="C20" s="89">
        <v>2600000</v>
      </c>
      <c r="D20" s="90">
        <v>-1542320</v>
      </c>
      <c r="E20" s="89">
        <v>0</v>
      </c>
      <c r="F20" s="89">
        <v>28000</v>
      </c>
      <c r="G20" s="89">
        <v>0</v>
      </c>
      <c r="H20" s="89"/>
      <c r="I20" s="89">
        <v>1840</v>
      </c>
      <c r="J20" s="89"/>
      <c r="K20" s="89">
        <v>161706</v>
      </c>
      <c r="L20" s="89">
        <v>9520</v>
      </c>
      <c r="M20" s="89"/>
      <c r="N20" s="89">
        <v>96672.9</v>
      </c>
      <c r="O20" s="90">
        <v>102930</v>
      </c>
      <c r="P20" s="90">
        <v>0</v>
      </c>
      <c r="Q20" s="78">
        <f t="shared" si="5"/>
        <v>400668.9</v>
      </c>
    </row>
    <row r="21" spans="2:17" ht="20.100000000000001" customHeight="1" x14ac:dyDescent="0.25">
      <c r="B21" s="91" t="s">
        <v>33</v>
      </c>
      <c r="C21" s="89">
        <v>13025891</v>
      </c>
      <c r="D21" s="90">
        <v>4822716</v>
      </c>
      <c r="E21" s="89">
        <v>565259.18000000005</v>
      </c>
      <c r="F21" s="89">
        <v>1578144.83</v>
      </c>
      <c r="G21" s="89">
        <v>483435.89</v>
      </c>
      <c r="H21" s="89">
        <v>2592326.5299999998</v>
      </c>
      <c r="I21" s="89">
        <v>21956.48</v>
      </c>
      <c r="J21" s="89">
        <v>480000</v>
      </c>
      <c r="K21" s="89"/>
      <c r="L21" s="89">
        <v>444980</v>
      </c>
      <c r="M21" s="89">
        <v>800196.48</v>
      </c>
      <c r="N21" s="89">
        <v>456024.56</v>
      </c>
      <c r="O21" s="90">
        <v>376024.56</v>
      </c>
      <c r="P21" s="90">
        <v>1558224.56</v>
      </c>
      <c r="Q21" s="78">
        <f t="shared" si="5"/>
        <v>9356573.0700000003</v>
      </c>
    </row>
    <row r="22" spans="2:17" ht="20.100000000000001" customHeight="1" x14ac:dyDescent="0.25">
      <c r="B22" s="91" t="s">
        <v>34</v>
      </c>
      <c r="C22" s="89">
        <v>12600000</v>
      </c>
      <c r="D22" s="90">
        <v>986070</v>
      </c>
      <c r="E22" s="89"/>
      <c r="F22" s="89">
        <v>1369799.12</v>
      </c>
      <c r="G22" s="89">
        <v>746770.61</v>
      </c>
      <c r="H22" s="89">
        <v>753330.02</v>
      </c>
      <c r="I22" s="89">
        <v>1306359.42</v>
      </c>
      <c r="J22" s="89">
        <v>803067.84</v>
      </c>
      <c r="K22" s="89">
        <v>802993.47</v>
      </c>
      <c r="L22" s="89">
        <v>1089747.54</v>
      </c>
      <c r="M22" s="89">
        <v>2984381.41</v>
      </c>
      <c r="N22" s="89">
        <v>883247.7</v>
      </c>
      <c r="O22" s="90">
        <v>1216025.02</v>
      </c>
      <c r="P22" s="90">
        <v>1238539.57</v>
      </c>
      <c r="Q22" s="78">
        <f t="shared" si="5"/>
        <v>13194261.719999999</v>
      </c>
    </row>
    <row r="23" spans="2:17" ht="20.100000000000001" customHeight="1" x14ac:dyDescent="0.25">
      <c r="B23" s="91" t="s">
        <v>35</v>
      </c>
      <c r="C23" s="89">
        <v>29590000</v>
      </c>
      <c r="D23" s="90">
        <v>-15635865.77</v>
      </c>
      <c r="E23" s="89">
        <v>0</v>
      </c>
      <c r="F23" s="89">
        <v>843209.61</v>
      </c>
      <c r="G23" s="89">
        <v>239337.94</v>
      </c>
      <c r="H23" s="89">
        <v>1710896.28</v>
      </c>
      <c r="I23" s="89">
        <v>124127.36</v>
      </c>
      <c r="J23" s="89">
        <v>170605.67</v>
      </c>
      <c r="K23" s="89">
        <v>473491.49</v>
      </c>
      <c r="L23" s="89">
        <v>158607.76999999999</v>
      </c>
      <c r="M23" s="89">
        <v>98063.74</v>
      </c>
      <c r="N23" s="89">
        <v>1525177.57</v>
      </c>
      <c r="O23" s="90">
        <v>3056960.14</v>
      </c>
      <c r="P23" s="90">
        <v>1444408.42</v>
      </c>
      <c r="Q23" s="78">
        <f t="shared" si="5"/>
        <v>9844885.9900000002</v>
      </c>
    </row>
    <row r="24" spans="2:17" ht="20.100000000000001" customHeight="1" x14ac:dyDescent="0.25">
      <c r="B24" s="91" t="s">
        <v>36</v>
      </c>
      <c r="C24" s="89">
        <v>30340000</v>
      </c>
      <c r="D24" s="90">
        <v>2682107.35</v>
      </c>
      <c r="E24" s="89">
        <v>198931.63</v>
      </c>
      <c r="F24" s="89">
        <v>1382086.64</v>
      </c>
      <c r="G24" s="89">
        <v>418720.11</v>
      </c>
      <c r="H24" s="89">
        <v>484953.45</v>
      </c>
      <c r="I24" s="89">
        <v>401465.59</v>
      </c>
      <c r="J24" s="89">
        <v>554550</v>
      </c>
      <c r="K24" s="89">
        <v>255940</v>
      </c>
      <c r="L24" s="89">
        <v>126152.84</v>
      </c>
      <c r="M24" s="89">
        <v>23228369.050000001</v>
      </c>
      <c r="N24" s="89">
        <v>835509.76000000001</v>
      </c>
      <c r="O24" s="90">
        <v>274062.43</v>
      </c>
      <c r="P24" s="90">
        <v>555931.19999999995</v>
      </c>
      <c r="Q24" s="78">
        <f t="shared" si="5"/>
        <v>28716672.700000003</v>
      </c>
    </row>
    <row r="25" spans="2:17" ht="20.100000000000001" customHeight="1" x14ac:dyDescent="0.25">
      <c r="B25" s="91" t="s">
        <v>37</v>
      </c>
      <c r="C25" s="89">
        <v>21600001</v>
      </c>
      <c r="D25" s="90">
        <v>17459760</v>
      </c>
      <c r="E25" s="89"/>
      <c r="F25" s="89">
        <v>2442883.2000000002</v>
      </c>
      <c r="G25" s="89">
        <v>1933312</v>
      </c>
      <c r="H25" s="89">
        <v>3828687</v>
      </c>
      <c r="I25" s="89">
        <v>0</v>
      </c>
      <c r="J25" s="89">
        <v>6744626.2999999998</v>
      </c>
      <c r="K25" s="89">
        <v>1575123</v>
      </c>
      <c r="L25" s="89">
        <v>5114851.5999999996</v>
      </c>
      <c r="M25" s="89">
        <v>2107769.1</v>
      </c>
      <c r="N25" s="89">
        <v>3059321.1</v>
      </c>
      <c r="O25" s="90">
        <v>878550.9</v>
      </c>
      <c r="P25" s="90">
        <v>8378447.2199999997</v>
      </c>
      <c r="Q25" s="78">
        <f t="shared" si="5"/>
        <v>36063571.420000002</v>
      </c>
    </row>
    <row r="26" spans="2:17" ht="20.100000000000001" customHeight="1" x14ac:dyDescent="0.25">
      <c r="B26" s="94" t="s">
        <v>38</v>
      </c>
      <c r="C26" s="87">
        <f>SUM(C27:C35)</f>
        <v>309474472</v>
      </c>
      <c r="D26" s="87">
        <f>SUM(D27:D35)</f>
        <v>99172500.000000015</v>
      </c>
      <c r="E26" s="87">
        <f t="shared" ref="E26:P26" si="6">SUM(E27:E35)</f>
        <v>0</v>
      </c>
      <c r="F26" s="87">
        <f t="shared" si="6"/>
        <v>34303911.799999997</v>
      </c>
      <c r="G26" s="87">
        <f t="shared" si="6"/>
        <v>5893318.0499999998</v>
      </c>
      <c r="H26" s="87">
        <f t="shared" si="6"/>
        <v>67261489.530000001</v>
      </c>
      <c r="I26" s="87">
        <f t="shared" si="6"/>
        <v>10636972.050000001</v>
      </c>
      <c r="J26" s="87">
        <f t="shared" si="6"/>
        <v>3597286.85</v>
      </c>
      <c r="K26" s="87">
        <f t="shared" si="6"/>
        <v>2781055.8</v>
      </c>
      <c r="L26" s="87">
        <f t="shared" si="6"/>
        <v>28715910.570000004</v>
      </c>
      <c r="M26" s="87">
        <f t="shared" si="6"/>
        <v>45634991.289999999</v>
      </c>
      <c r="N26" s="87">
        <f t="shared" si="6"/>
        <v>1516798.44</v>
      </c>
      <c r="O26" s="87">
        <f t="shared" si="6"/>
        <v>4413219.33</v>
      </c>
      <c r="P26" s="87">
        <f t="shared" si="6"/>
        <v>36235320.730000004</v>
      </c>
      <c r="Q26" s="88">
        <f>+Q27+Q28+Q29+Q30+Q31+Q33+Q32+Q34+Q35+Q36+Q37</f>
        <v>240990274.44000003</v>
      </c>
    </row>
    <row r="27" spans="2:17" ht="20.100000000000001" customHeight="1" x14ac:dyDescent="0.25">
      <c r="B27" s="91" t="s">
        <v>39</v>
      </c>
      <c r="C27" s="89">
        <v>7700000</v>
      </c>
      <c r="D27" s="90">
        <v>-3207052.16</v>
      </c>
      <c r="E27" s="89">
        <v>0</v>
      </c>
      <c r="F27" s="89">
        <v>33830</v>
      </c>
      <c r="G27" s="89">
        <v>0</v>
      </c>
      <c r="H27" s="89"/>
      <c r="I27" s="89">
        <v>225648.92</v>
      </c>
      <c r="J27" s="89">
        <v>746690</v>
      </c>
      <c r="K27" s="89">
        <v>380688</v>
      </c>
      <c r="L27" s="89">
        <v>154751.96</v>
      </c>
      <c r="M27" s="89">
        <v>163219</v>
      </c>
      <c r="N27" s="89">
        <v>1085971</v>
      </c>
      <c r="O27" s="89">
        <v>276796.01</v>
      </c>
      <c r="P27" s="90">
        <v>178996.59</v>
      </c>
      <c r="Q27" s="78">
        <f t="shared" si="5"/>
        <v>3246591.4799999995</v>
      </c>
    </row>
    <row r="28" spans="2:17" ht="20.100000000000001" customHeight="1" x14ac:dyDescent="0.25">
      <c r="B28" s="91" t="s">
        <v>40</v>
      </c>
      <c r="C28" s="89">
        <v>10700000</v>
      </c>
      <c r="D28" s="90">
        <v>-4676102</v>
      </c>
      <c r="E28" s="89">
        <v>0</v>
      </c>
      <c r="F28" s="89">
        <v>156940</v>
      </c>
      <c r="G28" s="89">
        <v>76700</v>
      </c>
      <c r="H28" s="89">
        <v>63720</v>
      </c>
      <c r="I28" s="89">
        <v>1705.1</v>
      </c>
      <c r="J28" s="89">
        <v>0</v>
      </c>
      <c r="K28" s="89">
        <v>0</v>
      </c>
      <c r="L28" s="89">
        <v>9118</v>
      </c>
      <c r="M28" s="89">
        <v>0</v>
      </c>
      <c r="N28" s="89">
        <v>0</v>
      </c>
      <c r="O28" s="89">
        <v>1075.5</v>
      </c>
      <c r="P28" s="90">
        <v>1090000</v>
      </c>
      <c r="Q28" s="78">
        <f t="shared" si="5"/>
        <v>1399258.6</v>
      </c>
    </row>
    <row r="29" spans="2:17" ht="20.100000000000001" customHeight="1" x14ac:dyDescent="0.25">
      <c r="B29" s="91" t="s">
        <v>41</v>
      </c>
      <c r="C29" s="89">
        <v>228422500</v>
      </c>
      <c r="D29" s="90">
        <v>121150627.87</v>
      </c>
      <c r="E29" s="89">
        <v>0</v>
      </c>
      <c r="F29" s="89">
        <v>33400000</v>
      </c>
      <c r="G29" s="89">
        <v>0</v>
      </c>
      <c r="H29" s="89">
        <v>66785036.799999997</v>
      </c>
      <c r="I29" s="89">
        <v>631642.07999999996</v>
      </c>
      <c r="J29" s="89">
        <v>0</v>
      </c>
      <c r="K29" s="89">
        <v>256791.6</v>
      </c>
      <c r="L29" s="92">
        <v>22877760.670000002</v>
      </c>
      <c r="M29" s="89">
        <v>44198460.149999999</v>
      </c>
      <c r="N29" s="89">
        <v>25641.4</v>
      </c>
      <c r="O29" s="89">
        <v>3182307.27</v>
      </c>
      <c r="P29" s="90">
        <v>22115049.899999999</v>
      </c>
      <c r="Q29" s="78">
        <f t="shared" si="5"/>
        <v>193472689.87</v>
      </c>
    </row>
    <row r="30" spans="2:17" ht="20.100000000000001" customHeight="1" x14ac:dyDescent="0.25">
      <c r="B30" s="91" t="s">
        <v>42</v>
      </c>
      <c r="C30" s="89">
        <v>3499999</v>
      </c>
      <c r="D30" s="90">
        <v>-2199853</v>
      </c>
      <c r="E30" s="89">
        <v>0</v>
      </c>
      <c r="F30" s="89"/>
      <c r="G30" s="89">
        <v>0</v>
      </c>
      <c r="H30" s="89"/>
      <c r="I30" s="89"/>
      <c r="J30" s="89">
        <v>0</v>
      </c>
      <c r="K30" s="89">
        <v>0</v>
      </c>
      <c r="L30" s="89">
        <v>0</v>
      </c>
      <c r="M30" s="89"/>
      <c r="N30" s="89">
        <v>0</v>
      </c>
      <c r="O30" s="89">
        <v>0</v>
      </c>
      <c r="P30" s="90">
        <v>1156285.1000000001</v>
      </c>
      <c r="Q30" s="78">
        <f t="shared" si="5"/>
        <v>1156285.1000000001</v>
      </c>
    </row>
    <row r="31" spans="2:17" ht="20.100000000000001" customHeight="1" x14ac:dyDescent="0.25">
      <c r="B31" s="91" t="s">
        <v>43</v>
      </c>
      <c r="C31" s="89">
        <v>3010000</v>
      </c>
      <c r="D31" s="90">
        <v>-416445.82</v>
      </c>
      <c r="E31" s="89">
        <v>0</v>
      </c>
      <c r="F31" s="89">
        <v>15750</v>
      </c>
      <c r="G31" s="89">
        <v>0</v>
      </c>
      <c r="H31" s="89">
        <v>39243.26</v>
      </c>
      <c r="I31" s="89">
        <v>103636.69</v>
      </c>
      <c r="J31" s="89">
        <v>587162.15</v>
      </c>
      <c r="K31" s="89">
        <v>40415</v>
      </c>
      <c r="L31" s="89">
        <v>950.17</v>
      </c>
      <c r="M31" s="89">
        <v>147500</v>
      </c>
      <c r="N31" s="89">
        <v>21240</v>
      </c>
      <c r="O31" s="89">
        <v>3530.5</v>
      </c>
      <c r="P31" s="90">
        <v>802520.36</v>
      </c>
      <c r="Q31" s="78">
        <f t="shared" si="5"/>
        <v>1761948.1300000001</v>
      </c>
    </row>
    <row r="32" spans="2:17" ht="20.100000000000001" customHeight="1" x14ac:dyDescent="0.25">
      <c r="B32" s="91" t="s">
        <v>44</v>
      </c>
      <c r="C32" s="89">
        <v>290000</v>
      </c>
      <c r="D32" s="90">
        <v>474924.19</v>
      </c>
      <c r="E32" s="89">
        <v>0</v>
      </c>
      <c r="F32" s="89"/>
      <c r="G32" s="89">
        <v>0</v>
      </c>
      <c r="H32" s="89">
        <v>5310</v>
      </c>
      <c r="I32" s="89">
        <v>442507.89</v>
      </c>
      <c r="J32" s="89"/>
      <c r="K32" s="89">
        <v>0</v>
      </c>
      <c r="L32" s="89">
        <v>36068.6</v>
      </c>
      <c r="M32" s="89"/>
      <c r="N32" s="89"/>
      <c r="O32" s="89">
        <v>47395.37</v>
      </c>
      <c r="P32" s="90">
        <v>74507.460000000006</v>
      </c>
      <c r="Q32" s="78">
        <f t="shared" si="5"/>
        <v>605789.31999999995</v>
      </c>
    </row>
    <row r="33" spans="2:17" ht="20.100000000000001" customHeight="1" x14ac:dyDescent="0.25">
      <c r="B33" s="91" t="s">
        <v>45</v>
      </c>
      <c r="C33" s="89">
        <v>15595000</v>
      </c>
      <c r="D33" s="90">
        <v>-2534231.86</v>
      </c>
      <c r="E33" s="89">
        <v>0</v>
      </c>
      <c r="F33" s="89"/>
      <c r="G33" s="89">
        <v>5760000</v>
      </c>
      <c r="H33" s="89">
        <v>54943.75</v>
      </c>
      <c r="I33" s="89">
        <v>444407.03999999998</v>
      </c>
      <c r="J33" s="89">
        <v>35990</v>
      </c>
      <c r="K33" s="89">
        <v>11210</v>
      </c>
      <c r="L33" s="89">
        <v>4655506.9000000004</v>
      </c>
      <c r="M33" s="89">
        <v>109911.2</v>
      </c>
      <c r="N33" s="89">
        <v>12832.5</v>
      </c>
      <c r="O33" s="89">
        <v>2810.05</v>
      </c>
      <c r="P33" s="90">
        <v>666631.48</v>
      </c>
      <c r="Q33" s="78">
        <f t="shared" si="5"/>
        <v>11754242.920000002</v>
      </c>
    </row>
    <row r="34" spans="2:17" ht="20.100000000000001" customHeight="1" x14ac:dyDescent="0.25">
      <c r="B34" s="91" t="s">
        <v>46</v>
      </c>
      <c r="C34" s="89"/>
      <c r="D34" s="90"/>
      <c r="E34" s="89"/>
      <c r="F34" s="89"/>
      <c r="G34" s="89"/>
      <c r="H34" s="89"/>
      <c r="I34" s="89">
        <v>0</v>
      </c>
      <c r="J34" s="89"/>
      <c r="K34" s="89">
        <v>0</v>
      </c>
      <c r="L34" s="89">
        <v>0</v>
      </c>
      <c r="M34" s="89"/>
      <c r="N34" s="89">
        <v>0</v>
      </c>
      <c r="O34" s="89"/>
      <c r="P34" s="90"/>
      <c r="Q34" s="78">
        <f t="shared" si="5"/>
        <v>0</v>
      </c>
    </row>
    <row r="35" spans="2:17" ht="20.100000000000001" customHeight="1" x14ac:dyDescent="0.25">
      <c r="B35" s="91" t="s">
        <v>47</v>
      </c>
      <c r="C35" s="89">
        <v>40256973</v>
      </c>
      <c r="D35" s="90">
        <v>-9419367.2200000007</v>
      </c>
      <c r="E35" s="89">
        <v>0</v>
      </c>
      <c r="F35" s="89">
        <v>697391.8</v>
      </c>
      <c r="G35" s="89">
        <v>56618.05</v>
      </c>
      <c r="H35" s="89">
        <v>313235.71999999997</v>
      </c>
      <c r="I35" s="89">
        <v>8787424.3300000001</v>
      </c>
      <c r="J35" s="89">
        <v>2227444.7000000002</v>
      </c>
      <c r="K35" s="89">
        <v>2091951.2</v>
      </c>
      <c r="L35" s="89">
        <v>981754.27</v>
      </c>
      <c r="M35" s="89">
        <v>1015900.94</v>
      </c>
      <c r="N35" s="89">
        <v>371113.54</v>
      </c>
      <c r="O35" s="89">
        <v>899304.63</v>
      </c>
      <c r="P35" s="90">
        <v>10151329.84</v>
      </c>
      <c r="Q35" s="78">
        <f t="shared" si="5"/>
        <v>27593469.02</v>
      </c>
    </row>
    <row r="36" spans="2:17" ht="20.100000000000001" customHeight="1" x14ac:dyDescent="0.25">
      <c r="B36" s="94" t="s">
        <v>48</v>
      </c>
      <c r="C36" s="87">
        <f>SUM(C37:C42)</f>
        <v>3000000</v>
      </c>
      <c r="D36" s="87">
        <f>SUM(D37:D42)</f>
        <v>-3000000</v>
      </c>
      <c r="E36" s="87">
        <f t="shared" ref="E36:M36" si="7">SUM(E37:E42)</f>
        <v>0</v>
      </c>
      <c r="F36" s="87"/>
      <c r="G36" s="87">
        <f t="shared" si="7"/>
        <v>0</v>
      </c>
      <c r="H36" s="87"/>
      <c r="I36" s="87">
        <f t="shared" si="7"/>
        <v>0</v>
      </c>
      <c r="J36" s="87">
        <f t="shared" si="7"/>
        <v>0</v>
      </c>
      <c r="K36" s="87"/>
      <c r="L36" s="87">
        <f t="shared" si="7"/>
        <v>0</v>
      </c>
      <c r="M36" s="87">
        <f t="shared" si="7"/>
        <v>0</v>
      </c>
      <c r="N36" s="89">
        <v>0</v>
      </c>
      <c r="O36" s="89">
        <v>0</v>
      </c>
      <c r="P36" s="89">
        <v>0</v>
      </c>
      <c r="Q36" s="78">
        <f t="shared" si="5"/>
        <v>0</v>
      </c>
    </row>
    <row r="37" spans="2:17" ht="20.100000000000001" customHeight="1" x14ac:dyDescent="0.25">
      <c r="B37" s="91" t="s">
        <v>49</v>
      </c>
      <c r="C37" s="89">
        <v>3000000</v>
      </c>
      <c r="D37" s="90">
        <v>-3000000</v>
      </c>
      <c r="E37" s="89">
        <v>0</v>
      </c>
      <c r="F37" s="89"/>
      <c r="G37" s="89"/>
      <c r="H37" s="89"/>
      <c r="I37" s="89"/>
      <c r="J37" s="89"/>
      <c r="K37" s="89"/>
      <c r="L37" s="89"/>
      <c r="M37" s="89">
        <v>0</v>
      </c>
      <c r="N37" s="89">
        <v>0</v>
      </c>
      <c r="O37" s="89">
        <v>0</v>
      </c>
      <c r="P37" s="90"/>
      <c r="Q37" s="78">
        <f t="shared" si="5"/>
        <v>0</v>
      </c>
    </row>
    <row r="38" spans="2:17" ht="20.100000000000001" customHeight="1" x14ac:dyDescent="0.25">
      <c r="B38" s="91" t="s">
        <v>50</v>
      </c>
      <c r="C38" s="89"/>
      <c r="D38" s="90"/>
      <c r="E38" s="89">
        <v>0</v>
      </c>
      <c r="F38" s="89"/>
      <c r="G38" s="89">
        <v>0</v>
      </c>
      <c r="H38" s="89"/>
      <c r="I38" s="89"/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90"/>
      <c r="Q38" s="78">
        <f t="shared" si="5"/>
        <v>0</v>
      </c>
    </row>
    <row r="39" spans="2:17" ht="20.100000000000001" customHeight="1" x14ac:dyDescent="0.25">
      <c r="B39" s="91" t="s">
        <v>51</v>
      </c>
      <c r="C39" s="89"/>
      <c r="D39" s="90"/>
      <c r="E39" s="89"/>
      <c r="F39" s="89"/>
      <c r="G39" s="89"/>
      <c r="H39" s="89"/>
      <c r="I39" s="89"/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90"/>
      <c r="Q39" s="78">
        <f t="shared" si="5"/>
        <v>0</v>
      </c>
    </row>
    <row r="40" spans="2:17" ht="20.100000000000001" customHeight="1" x14ac:dyDescent="0.25">
      <c r="B40" s="91" t="s">
        <v>52</v>
      </c>
      <c r="C40" s="89"/>
      <c r="D40" s="90"/>
      <c r="E40" s="89"/>
      <c r="F40" s="89"/>
      <c r="G40" s="89"/>
      <c r="H40" s="89"/>
      <c r="I40" s="89"/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90"/>
      <c r="Q40" s="78">
        <f t="shared" si="5"/>
        <v>0</v>
      </c>
    </row>
    <row r="41" spans="2:17" ht="20.100000000000001" customHeight="1" x14ac:dyDescent="0.25">
      <c r="B41" s="91" t="s">
        <v>53</v>
      </c>
      <c r="C41" s="89"/>
      <c r="D41" s="90"/>
      <c r="E41" s="89"/>
      <c r="F41" s="89"/>
      <c r="G41" s="89"/>
      <c r="H41" s="89"/>
      <c r="I41" s="89"/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90"/>
      <c r="Q41" s="78">
        <f t="shared" si="5"/>
        <v>0</v>
      </c>
    </row>
    <row r="42" spans="2:17" ht="20.100000000000001" customHeight="1" x14ac:dyDescent="0.25">
      <c r="B42" s="91" t="s">
        <v>54</v>
      </c>
      <c r="C42" s="89"/>
      <c r="D42" s="90"/>
      <c r="E42" s="89"/>
      <c r="F42" s="89"/>
      <c r="G42" s="89"/>
      <c r="H42" s="89"/>
      <c r="I42" s="89"/>
      <c r="J42" s="89">
        <v>0</v>
      </c>
      <c r="K42" s="89">
        <v>0</v>
      </c>
      <c r="L42" s="89">
        <v>0</v>
      </c>
      <c r="M42" s="89">
        <v>0</v>
      </c>
      <c r="N42" s="89">
        <v>0</v>
      </c>
      <c r="O42" s="89">
        <v>0</v>
      </c>
      <c r="P42" s="90"/>
      <c r="Q42" s="78">
        <f t="shared" si="5"/>
        <v>0</v>
      </c>
    </row>
    <row r="43" spans="2:17" ht="20.100000000000001" customHeight="1" x14ac:dyDescent="0.25">
      <c r="B43" s="91" t="s">
        <v>55</v>
      </c>
      <c r="C43" s="89"/>
      <c r="D43" s="90"/>
      <c r="E43" s="89"/>
      <c r="F43" s="89"/>
      <c r="G43" s="89"/>
      <c r="H43" s="89"/>
      <c r="I43" s="89"/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90"/>
      <c r="Q43" s="78">
        <f t="shared" si="5"/>
        <v>0</v>
      </c>
    </row>
    <row r="44" spans="2:17" ht="20.100000000000001" customHeight="1" x14ac:dyDescent="0.25">
      <c r="B44" s="91" t="s">
        <v>56</v>
      </c>
      <c r="C44" s="87">
        <f>SUM(C45:C51)</f>
        <v>0</v>
      </c>
      <c r="D44" s="90"/>
      <c r="E44" s="87">
        <f>SUM(E45:E51)</f>
        <v>0</v>
      </c>
      <c r="F44" s="87">
        <f>SUM(F45:F51)</f>
        <v>0</v>
      </c>
      <c r="G44" s="87">
        <f>SUM(G45:G51)</f>
        <v>0</v>
      </c>
      <c r="H44" s="87"/>
      <c r="I44" s="87"/>
      <c r="J44" s="87">
        <v>0</v>
      </c>
      <c r="K44" s="87">
        <v>0</v>
      </c>
      <c r="L44" s="87">
        <v>0</v>
      </c>
      <c r="M44" s="87">
        <v>0</v>
      </c>
      <c r="N44" s="89">
        <v>0</v>
      </c>
      <c r="O44" s="89">
        <v>0</v>
      </c>
      <c r="P44" s="90"/>
      <c r="Q44" s="78">
        <f t="shared" si="5"/>
        <v>0</v>
      </c>
    </row>
    <row r="45" spans="2:17" ht="20.100000000000001" customHeight="1" x14ac:dyDescent="0.25">
      <c r="B45" s="94" t="s">
        <v>57</v>
      </c>
      <c r="C45" s="89"/>
      <c r="D45" s="93"/>
      <c r="E45" s="89"/>
      <c r="F45" s="89"/>
      <c r="G45" s="89"/>
      <c r="H45" s="89"/>
      <c r="I45" s="89"/>
      <c r="J45" s="89">
        <v>0</v>
      </c>
      <c r="K45" s="89">
        <v>0</v>
      </c>
      <c r="L45" s="89">
        <v>0</v>
      </c>
      <c r="M45" s="89">
        <v>0</v>
      </c>
      <c r="N45" s="89">
        <v>0</v>
      </c>
      <c r="O45" s="89">
        <v>0</v>
      </c>
      <c r="P45" s="90"/>
      <c r="Q45" s="78">
        <f t="shared" si="5"/>
        <v>0</v>
      </c>
    </row>
    <row r="46" spans="2:17" ht="20.100000000000001" customHeight="1" x14ac:dyDescent="0.25">
      <c r="B46" s="91" t="s">
        <v>58</v>
      </c>
      <c r="C46" s="89"/>
      <c r="D46" s="90"/>
      <c r="E46" s="89"/>
      <c r="F46" s="89"/>
      <c r="G46" s="89"/>
      <c r="H46" s="89"/>
      <c r="I46" s="89"/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90"/>
      <c r="Q46" s="78">
        <f t="shared" si="5"/>
        <v>0</v>
      </c>
    </row>
    <row r="47" spans="2:17" ht="20.100000000000001" customHeight="1" x14ac:dyDescent="0.25">
      <c r="B47" s="91" t="s">
        <v>59</v>
      </c>
      <c r="C47" s="89"/>
      <c r="D47" s="90"/>
      <c r="E47" s="89"/>
      <c r="F47" s="89"/>
      <c r="G47" s="89"/>
      <c r="H47" s="89"/>
      <c r="I47" s="89"/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90"/>
      <c r="Q47" s="78">
        <f t="shared" si="5"/>
        <v>0</v>
      </c>
    </row>
    <row r="48" spans="2:17" ht="20.100000000000001" customHeight="1" x14ac:dyDescent="0.25">
      <c r="B48" s="91" t="s">
        <v>60</v>
      </c>
      <c r="C48" s="89"/>
      <c r="D48" s="90"/>
      <c r="E48" s="89"/>
      <c r="F48" s="89"/>
      <c r="G48" s="89"/>
      <c r="H48" s="89"/>
      <c r="I48" s="89"/>
      <c r="J48" s="89"/>
      <c r="K48" s="89"/>
      <c r="L48" s="89"/>
      <c r="M48" s="89"/>
      <c r="N48" s="89">
        <v>0</v>
      </c>
      <c r="O48" s="89">
        <v>0</v>
      </c>
      <c r="P48" s="90"/>
      <c r="Q48" s="78">
        <f t="shared" si="5"/>
        <v>0</v>
      </c>
    </row>
    <row r="49" spans="2:17" ht="20.100000000000001" customHeight="1" x14ac:dyDescent="0.25">
      <c r="B49" s="91" t="s">
        <v>61</v>
      </c>
      <c r="C49" s="89"/>
      <c r="D49" s="90"/>
      <c r="E49" s="89"/>
      <c r="F49" s="89"/>
      <c r="G49" s="89"/>
      <c r="H49" s="89"/>
      <c r="I49" s="89"/>
      <c r="J49" s="89"/>
      <c r="K49" s="89"/>
      <c r="L49" s="89"/>
      <c r="M49" s="89"/>
      <c r="N49" s="89">
        <v>0</v>
      </c>
      <c r="O49" s="89"/>
      <c r="P49" s="90"/>
      <c r="Q49" s="78">
        <f t="shared" si="5"/>
        <v>0</v>
      </c>
    </row>
    <row r="50" spans="2:17" ht="20.100000000000001" customHeight="1" x14ac:dyDescent="0.25">
      <c r="B50" s="91" t="s">
        <v>62</v>
      </c>
      <c r="C50" s="89"/>
      <c r="D50" s="90"/>
      <c r="E50" s="89"/>
      <c r="F50" s="89"/>
      <c r="G50" s="89"/>
      <c r="H50" s="89"/>
      <c r="I50" s="89"/>
      <c r="J50" s="89"/>
      <c r="K50" s="89"/>
      <c r="L50" s="89"/>
      <c r="M50" s="89"/>
      <c r="N50" s="89">
        <v>0</v>
      </c>
      <c r="O50" s="89"/>
      <c r="P50" s="90"/>
      <c r="Q50" s="78">
        <f t="shared" si="5"/>
        <v>0</v>
      </c>
    </row>
    <row r="51" spans="2:17" ht="20.100000000000001" customHeight="1" x14ac:dyDescent="0.25">
      <c r="B51" s="91" t="s">
        <v>63</v>
      </c>
      <c r="C51" s="89"/>
      <c r="D51" s="90"/>
      <c r="E51" s="89"/>
      <c r="F51" s="89"/>
      <c r="G51" s="89"/>
      <c r="H51" s="89"/>
      <c r="I51" s="89"/>
      <c r="J51" s="89"/>
      <c r="K51" s="89"/>
      <c r="L51" s="89"/>
      <c r="M51" s="89"/>
      <c r="N51" s="89">
        <v>0</v>
      </c>
      <c r="O51" s="89"/>
      <c r="P51" s="90"/>
      <c r="Q51" s="78">
        <f t="shared" si="5"/>
        <v>0</v>
      </c>
    </row>
    <row r="52" spans="2:17" ht="20.100000000000001" customHeight="1" x14ac:dyDescent="0.25">
      <c r="B52" s="94" t="s">
        <v>64</v>
      </c>
      <c r="C52" s="87">
        <f>SUM(C53:C61)</f>
        <v>35070000</v>
      </c>
      <c r="D52" s="87">
        <f>SUM(D53:D61)</f>
        <v>39601512</v>
      </c>
      <c r="E52" s="87">
        <f t="shared" ref="E52:P52" si="8">SUM(E53:E61)</f>
        <v>0</v>
      </c>
      <c r="F52" s="87">
        <f t="shared" si="8"/>
        <v>1807937.53</v>
      </c>
      <c r="G52" s="87">
        <f t="shared" si="8"/>
        <v>4599694.22</v>
      </c>
      <c r="H52" s="87">
        <f t="shared" si="8"/>
        <v>1003200.06</v>
      </c>
      <c r="I52" s="87">
        <f t="shared" si="8"/>
        <v>10554358.960000001</v>
      </c>
      <c r="J52" s="87">
        <f>SUM(J53:J61)</f>
        <v>2498200.79</v>
      </c>
      <c r="K52" s="87">
        <f t="shared" si="8"/>
        <v>6425345.79</v>
      </c>
      <c r="L52" s="87">
        <f t="shared" si="8"/>
        <v>10275145.4</v>
      </c>
      <c r="M52" s="87">
        <f t="shared" si="8"/>
        <v>2790700</v>
      </c>
      <c r="N52" s="87">
        <f t="shared" si="8"/>
        <v>2106216.4499999997</v>
      </c>
      <c r="O52" s="87">
        <f t="shared" si="8"/>
        <v>2276615.29</v>
      </c>
      <c r="P52" s="87">
        <f t="shared" si="8"/>
        <v>10646165.359999999</v>
      </c>
      <c r="Q52" s="88">
        <f>+Q53+Q54+Q55+Q56+Q57+Q58+Q59+Q60+Q61</f>
        <v>54983579.849999994</v>
      </c>
    </row>
    <row r="53" spans="2:17" ht="20.100000000000001" customHeight="1" x14ac:dyDescent="0.25">
      <c r="B53" s="91" t="s">
        <v>65</v>
      </c>
      <c r="C53" s="89">
        <v>9300000</v>
      </c>
      <c r="D53" s="90">
        <v>34820000</v>
      </c>
      <c r="E53" s="89">
        <v>0</v>
      </c>
      <c r="F53" s="89">
        <v>1746558.53</v>
      </c>
      <c r="G53" s="89">
        <v>218182</v>
      </c>
      <c r="H53" s="89">
        <v>1003200.06</v>
      </c>
      <c r="I53" s="89">
        <v>9852008.8000000007</v>
      </c>
      <c r="J53" s="89">
        <v>1253651.25</v>
      </c>
      <c r="K53" s="89">
        <v>5510845.79</v>
      </c>
      <c r="L53" s="89">
        <v>4464631.4000000004</v>
      </c>
      <c r="M53" s="89">
        <v>844880</v>
      </c>
      <c r="N53" s="89">
        <v>213735.76</v>
      </c>
      <c r="O53" s="89">
        <v>733798.64</v>
      </c>
      <c r="P53" s="90">
        <v>4688949.01</v>
      </c>
      <c r="Q53" s="78">
        <f t="shared" si="5"/>
        <v>30530441.240000002</v>
      </c>
    </row>
    <row r="54" spans="2:17" ht="20.100000000000001" customHeight="1" x14ac:dyDescent="0.25">
      <c r="B54" s="91" t="s">
        <v>66</v>
      </c>
      <c r="C54" s="89">
        <v>1000000</v>
      </c>
      <c r="D54" s="90">
        <v>285000</v>
      </c>
      <c r="E54" s="89">
        <v>0</v>
      </c>
      <c r="F54" s="89">
        <v>61379</v>
      </c>
      <c r="G54" s="89">
        <v>0</v>
      </c>
      <c r="H54" s="89"/>
      <c r="I54" s="89"/>
      <c r="J54" s="89"/>
      <c r="K54" s="89">
        <v>914500</v>
      </c>
      <c r="L54" s="89">
        <v>0</v>
      </c>
      <c r="M54" s="89"/>
      <c r="N54" s="89">
        <v>187209.36</v>
      </c>
      <c r="O54" s="89">
        <v>15820</v>
      </c>
      <c r="P54" s="90"/>
      <c r="Q54" s="78">
        <f t="shared" si="5"/>
        <v>1178908.3599999999</v>
      </c>
    </row>
    <row r="55" spans="2:17" ht="20.100000000000001" customHeight="1" x14ac:dyDescent="0.25">
      <c r="B55" s="91" t="s">
        <v>67</v>
      </c>
      <c r="C55" s="89">
        <v>550000</v>
      </c>
      <c r="D55" s="90">
        <v>1675000</v>
      </c>
      <c r="E55" s="89"/>
      <c r="F55" s="89"/>
      <c r="G55" s="89"/>
      <c r="H55" s="89"/>
      <c r="I55" s="89"/>
      <c r="J55" s="89"/>
      <c r="K55" s="89">
        <v>0</v>
      </c>
      <c r="L55" s="89">
        <v>400000</v>
      </c>
      <c r="M55" s="89">
        <v>0</v>
      </c>
      <c r="N55" s="89">
        <v>1671959.93</v>
      </c>
      <c r="O55" s="89">
        <v>0</v>
      </c>
      <c r="P55" s="90">
        <v>999909.93</v>
      </c>
      <c r="Q55" s="78">
        <f t="shared" si="5"/>
        <v>3071869.86</v>
      </c>
    </row>
    <row r="56" spans="2:17" ht="20.100000000000001" customHeight="1" x14ac:dyDescent="0.25">
      <c r="B56" s="91" t="s">
        <v>68</v>
      </c>
      <c r="C56" s="89">
        <v>12120000</v>
      </c>
      <c r="D56" s="90">
        <v>720000</v>
      </c>
      <c r="E56" s="89">
        <v>0</v>
      </c>
      <c r="F56" s="89">
        <v>0</v>
      </c>
      <c r="G56" s="89"/>
      <c r="H56" s="89"/>
      <c r="I56" s="89">
        <v>20576.84</v>
      </c>
      <c r="J56" s="89"/>
      <c r="K56" s="89"/>
      <c r="L56" s="89">
        <v>4076034</v>
      </c>
      <c r="M56" s="89"/>
      <c r="N56" s="89"/>
      <c r="O56" s="89">
        <v>0</v>
      </c>
      <c r="P56" s="90">
        <v>4816000</v>
      </c>
      <c r="Q56" s="78">
        <f t="shared" si="5"/>
        <v>8912610.8399999999</v>
      </c>
    </row>
    <row r="57" spans="2:17" ht="20.100000000000001" customHeight="1" x14ac:dyDescent="0.25">
      <c r="B57" s="91" t="s">
        <v>69</v>
      </c>
      <c r="C57" s="89">
        <v>8200000</v>
      </c>
      <c r="D57" s="90">
        <v>-450000</v>
      </c>
      <c r="E57" s="89"/>
      <c r="F57" s="89"/>
      <c r="G57" s="89"/>
      <c r="H57" s="89"/>
      <c r="I57" s="89">
        <v>543713.31999999995</v>
      </c>
      <c r="J57" s="89"/>
      <c r="K57" s="89">
        <v>0</v>
      </c>
      <c r="L57" s="89">
        <v>1084480</v>
      </c>
      <c r="M57" s="89">
        <v>1945820</v>
      </c>
      <c r="N57" s="89">
        <v>0</v>
      </c>
      <c r="O57" s="89">
        <v>1526996.65</v>
      </c>
      <c r="P57" s="90">
        <v>141306.42000000001</v>
      </c>
      <c r="Q57" s="78">
        <f t="shared" si="5"/>
        <v>5242316.3899999997</v>
      </c>
    </row>
    <row r="58" spans="2:17" ht="20.100000000000001" customHeight="1" x14ac:dyDescent="0.25">
      <c r="B58" s="91" t="s">
        <v>70</v>
      </c>
      <c r="C58" s="89">
        <v>400000</v>
      </c>
      <c r="D58" s="90">
        <v>370000</v>
      </c>
      <c r="E58" s="89"/>
      <c r="F58" s="89"/>
      <c r="G58" s="89"/>
      <c r="H58" s="89"/>
      <c r="I58" s="89">
        <v>0</v>
      </c>
      <c r="J58" s="89">
        <v>306328</v>
      </c>
      <c r="K58" s="89">
        <v>0</v>
      </c>
      <c r="L58" s="89">
        <v>250000</v>
      </c>
      <c r="M58" s="89"/>
      <c r="N58" s="89">
        <v>33311.4</v>
      </c>
      <c r="O58" s="89"/>
      <c r="P58" s="90"/>
      <c r="Q58" s="78">
        <f t="shared" si="5"/>
        <v>589639.4</v>
      </c>
    </row>
    <row r="59" spans="2:17" ht="20.100000000000001" customHeight="1" x14ac:dyDescent="0.25">
      <c r="B59" s="91" t="s">
        <v>71</v>
      </c>
      <c r="C59" s="89"/>
      <c r="D59" s="90"/>
      <c r="E59" s="89"/>
      <c r="F59" s="89"/>
      <c r="G59" s="89"/>
      <c r="H59" s="89"/>
      <c r="I59" s="89"/>
      <c r="J59" s="89"/>
      <c r="K59" s="89"/>
      <c r="L59" s="89"/>
      <c r="M59" s="89"/>
      <c r="N59" s="89">
        <v>0</v>
      </c>
      <c r="O59" s="89"/>
      <c r="P59" s="90"/>
      <c r="Q59" s="78">
        <f t="shared" si="5"/>
        <v>0</v>
      </c>
    </row>
    <row r="60" spans="2:17" ht="20.100000000000001" customHeight="1" x14ac:dyDescent="0.25">
      <c r="B60" s="91" t="s">
        <v>72</v>
      </c>
      <c r="C60" s="89">
        <v>3000000</v>
      </c>
      <c r="D60" s="90">
        <v>-2850000</v>
      </c>
      <c r="E60" s="89">
        <v>0</v>
      </c>
      <c r="F60" s="89">
        <v>0</v>
      </c>
      <c r="G60" s="89">
        <v>0</v>
      </c>
      <c r="H60" s="89"/>
      <c r="I60" s="89">
        <v>138060</v>
      </c>
      <c r="J60" s="89"/>
      <c r="K60" s="89"/>
      <c r="L60" s="89"/>
      <c r="M60" s="89"/>
      <c r="N60" s="89">
        <v>0</v>
      </c>
      <c r="O60" s="89"/>
      <c r="P60" s="90"/>
      <c r="Q60" s="78">
        <f t="shared" si="5"/>
        <v>138060</v>
      </c>
    </row>
    <row r="61" spans="2:17" ht="20.100000000000001" customHeight="1" x14ac:dyDescent="0.25">
      <c r="B61" s="91" t="s">
        <v>73</v>
      </c>
      <c r="C61" s="89">
        <v>500000</v>
      </c>
      <c r="D61" s="90">
        <v>5031512</v>
      </c>
      <c r="E61" s="89"/>
      <c r="F61" s="89"/>
      <c r="G61" s="89">
        <v>4381512.22</v>
      </c>
      <c r="H61" s="89"/>
      <c r="I61" s="89"/>
      <c r="J61" s="89">
        <v>938221.54</v>
      </c>
      <c r="K61" s="89"/>
      <c r="L61" s="89"/>
      <c r="M61" s="89"/>
      <c r="N61" s="89">
        <v>0</v>
      </c>
      <c r="O61" s="89"/>
      <c r="P61" s="90"/>
      <c r="Q61" s="78">
        <f t="shared" si="5"/>
        <v>5319733.76</v>
      </c>
    </row>
    <row r="62" spans="2:17" ht="20.100000000000001" customHeight="1" x14ac:dyDescent="0.25">
      <c r="B62" s="94" t="s">
        <v>74</v>
      </c>
      <c r="C62" s="87">
        <f>SUM(C63:C65)</f>
        <v>3900000</v>
      </c>
      <c r="D62" s="87">
        <f>+D63+D64+D65+D66</f>
        <v>18300000</v>
      </c>
      <c r="E62" s="87">
        <f>SUM(E63:E65)</f>
        <v>0</v>
      </c>
      <c r="F62" s="87">
        <f>SUM(F63:F65)</f>
        <v>0</v>
      </c>
      <c r="G62" s="87">
        <f>SUM(G63:G65)</f>
        <v>0</v>
      </c>
      <c r="H62" s="87"/>
      <c r="I62" s="87"/>
      <c r="J62" s="87"/>
      <c r="K62" s="87"/>
      <c r="L62" s="87"/>
      <c r="M62" s="87"/>
      <c r="N62" s="87">
        <f>+N63+N64+N65+N66</f>
        <v>954148.35</v>
      </c>
      <c r="O62" s="87">
        <f>+O63+O64+O65+O66</f>
        <v>45851.83</v>
      </c>
      <c r="P62" s="90"/>
      <c r="Q62" s="78">
        <f t="shared" si="5"/>
        <v>1000000.1799999999</v>
      </c>
    </row>
    <row r="63" spans="2:17" ht="20.100000000000001" customHeight="1" x14ac:dyDescent="0.25">
      <c r="B63" s="91" t="s">
        <v>75</v>
      </c>
      <c r="C63" s="89">
        <v>3900000</v>
      </c>
      <c r="D63" s="90">
        <v>18300000</v>
      </c>
      <c r="E63" s="89">
        <v>0</v>
      </c>
      <c r="F63" s="89">
        <v>0</v>
      </c>
      <c r="G63" s="89">
        <v>0</v>
      </c>
      <c r="H63" s="89"/>
      <c r="I63" s="89"/>
      <c r="J63" s="89"/>
      <c r="K63" s="89"/>
      <c r="L63" s="89"/>
      <c r="M63" s="89"/>
      <c r="N63" s="89">
        <v>954148.35</v>
      </c>
      <c r="O63" s="89">
        <v>45851.83</v>
      </c>
      <c r="P63" s="90"/>
      <c r="Q63" s="78">
        <f t="shared" si="5"/>
        <v>1000000.1799999999</v>
      </c>
    </row>
    <row r="64" spans="2:17" ht="20.100000000000001" customHeight="1" x14ac:dyDescent="0.25">
      <c r="B64" s="91" t="s">
        <v>76</v>
      </c>
      <c r="C64" s="89"/>
      <c r="D64" s="90"/>
      <c r="E64" s="89"/>
      <c r="F64" s="89"/>
      <c r="G64" s="89"/>
      <c r="H64" s="89"/>
      <c r="I64" s="89"/>
      <c r="J64" s="89"/>
      <c r="K64" s="89"/>
      <c r="L64" s="89"/>
      <c r="M64" s="89"/>
      <c r="N64" s="89">
        <v>0</v>
      </c>
      <c r="O64" s="89"/>
      <c r="P64" s="90"/>
      <c r="Q64" s="78">
        <f t="shared" si="5"/>
        <v>0</v>
      </c>
    </row>
    <row r="65" spans="2:17" ht="20.100000000000001" customHeight="1" x14ac:dyDescent="0.25">
      <c r="B65" s="91" t="s">
        <v>77</v>
      </c>
      <c r="C65" s="89"/>
      <c r="D65" s="90"/>
      <c r="E65" s="89"/>
      <c r="F65" s="89"/>
      <c r="G65" s="89"/>
      <c r="H65" s="89"/>
      <c r="I65" s="89"/>
      <c r="J65" s="89"/>
      <c r="K65" s="89"/>
      <c r="L65" s="89"/>
      <c r="M65" s="89"/>
      <c r="N65" s="89">
        <v>0</v>
      </c>
      <c r="O65" s="89"/>
      <c r="P65" s="90"/>
      <c r="Q65" s="78">
        <f t="shared" si="5"/>
        <v>0</v>
      </c>
    </row>
    <row r="66" spans="2:17" ht="20.100000000000001" customHeight="1" x14ac:dyDescent="0.25">
      <c r="B66" s="91" t="s">
        <v>78</v>
      </c>
      <c r="C66" s="89"/>
      <c r="D66" s="90"/>
      <c r="E66" s="89"/>
      <c r="F66" s="89"/>
      <c r="G66" s="89"/>
      <c r="H66" s="89"/>
      <c r="I66" s="89"/>
      <c r="J66" s="89"/>
      <c r="K66" s="89"/>
      <c r="L66" s="89"/>
      <c r="M66" s="89"/>
      <c r="N66" s="89">
        <v>0</v>
      </c>
      <c r="O66" s="89"/>
      <c r="P66" s="90"/>
      <c r="Q66" s="78">
        <f t="shared" si="5"/>
        <v>0</v>
      </c>
    </row>
    <row r="67" spans="2:17" ht="20.100000000000001" customHeight="1" x14ac:dyDescent="0.25">
      <c r="B67" s="94" t="s">
        <v>79</v>
      </c>
      <c r="C67" s="87"/>
      <c r="D67" s="93"/>
      <c r="E67" s="87"/>
      <c r="F67" s="87"/>
      <c r="G67" s="87"/>
      <c r="H67" s="87"/>
      <c r="I67" s="87"/>
      <c r="J67" s="87"/>
      <c r="K67" s="87"/>
      <c r="L67" s="87"/>
      <c r="M67" s="87"/>
      <c r="N67" s="87">
        <v>0</v>
      </c>
      <c r="O67" s="89"/>
      <c r="P67" s="90"/>
      <c r="Q67" s="78">
        <f t="shared" si="5"/>
        <v>0</v>
      </c>
    </row>
    <row r="68" spans="2:17" ht="20.100000000000001" customHeight="1" x14ac:dyDescent="0.25">
      <c r="B68" s="91" t="s">
        <v>80</v>
      </c>
      <c r="C68" s="89"/>
      <c r="D68" s="90"/>
      <c r="E68" s="89"/>
      <c r="F68" s="89"/>
      <c r="G68" s="89"/>
      <c r="H68" s="89"/>
      <c r="I68" s="89"/>
      <c r="J68" s="89"/>
      <c r="K68" s="89"/>
      <c r="L68" s="89"/>
      <c r="M68" s="89"/>
      <c r="N68" s="89">
        <v>0</v>
      </c>
      <c r="O68" s="89"/>
      <c r="P68" s="90"/>
      <c r="Q68" s="78">
        <f t="shared" si="5"/>
        <v>0</v>
      </c>
    </row>
    <row r="69" spans="2:17" ht="20.100000000000001" customHeight="1" x14ac:dyDescent="0.25">
      <c r="B69" s="91" t="s">
        <v>81</v>
      </c>
      <c r="C69" s="89"/>
      <c r="D69" s="90"/>
      <c r="E69" s="89"/>
      <c r="F69" s="89"/>
      <c r="G69" s="89"/>
      <c r="H69" s="89"/>
      <c r="I69" s="89"/>
      <c r="J69" s="89"/>
      <c r="K69" s="89"/>
      <c r="L69" s="89"/>
      <c r="M69" s="89"/>
      <c r="N69" s="89">
        <v>0</v>
      </c>
      <c r="O69" s="89"/>
      <c r="P69" s="90"/>
      <c r="Q69" s="78">
        <f t="shared" si="5"/>
        <v>0</v>
      </c>
    </row>
    <row r="70" spans="2:17" ht="20.100000000000001" customHeight="1" x14ac:dyDescent="0.25">
      <c r="B70" s="94" t="s">
        <v>82</v>
      </c>
      <c r="C70" s="87">
        <f>SUM(C71:C73)</f>
        <v>0</v>
      </c>
      <c r="D70" s="93"/>
      <c r="E70" s="87">
        <f>SUM(E71:E73)</f>
        <v>0</v>
      </c>
      <c r="F70" s="87">
        <f>SUM(F71:F73)</f>
        <v>0</v>
      </c>
      <c r="G70" s="87">
        <f>SUM(G71:G73)</f>
        <v>0</v>
      </c>
      <c r="H70" s="87">
        <f t="shared" ref="H70:N70" si="9">SUM(H71:H73)</f>
        <v>0</v>
      </c>
      <c r="I70" s="87">
        <f t="shared" si="9"/>
        <v>0</v>
      </c>
      <c r="J70" s="87">
        <f t="shared" si="9"/>
        <v>0</v>
      </c>
      <c r="K70" s="87">
        <f t="shared" si="9"/>
        <v>0</v>
      </c>
      <c r="L70" s="87">
        <f t="shared" si="9"/>
        <v>0</v>
      </c>
      <c r="M70" s="87">
        <f t="shared" si="9"/>
        <v>0</v>
      </c>
      <c r="N70" s="87">
        <f t="shared" si="9"/>
        <v>0</v>
      </c>
      <c r="O70" s="89"/>
      <c r="P70" s="90"/>
      <c r="Q70" s="78">
        <f t="shared" si="5"/>
        <v>0</v>
      </c>
    </row>
    <row r="71" spans="2:17" ht="20.100000000000001" customHeight="1" x14ac:dyDescent="0.25">
      <c r="B71" s="91" t="s">
        <v>83</v>
      </c>
      <c r="C71" s="89"/>
      <c r="D71" s="90"/>
      <c r="E71" s="89"/>
      <c r="F71" s="89"/>
      <c r="G71" s="89"/>
      <c r="H71" s="89"/>
      <c r="I71" s="89"/>
      <c r="J71" s="89"/>
      <c r="K71" s="89"/>
      <c r="L71" s="89"/>
      <c r="M71" s="89"/>
      <c r="N71" s="89">
        <v>0</v>
      </c>
      <c r="O71" s="89"/>
      <c r="P71" s="90"/>
      <c r="Q71" s="78">
        <f t="shared" si="5"/>
        <v>0</v>
      </c>
    </row>
    <row r="72" spans="2:17" ht="20.100000000000001" customHeight="1" x14ac:dyDescent="0.25">
      <c r="B72" s="91" t="s">
        <v>84</v>
      </c>
      <c r="C72" s="89"/>
      <c r="D72" s="90"/>
      <c r="E72" s="89"/>
      <c r="F72" s="89"/>
      <c r="G72" s="89"/>
      <c r="H72" s="89"/>
      <c r="I72" s="89"/>
      <c r="J72" s="89"/>
      <c r="K72" s="89"/>
      <c r="L72" s="89"/>
      <c r="M72" s="89"/>
      <c r="N72" s="89">
        <v>0</v>
      </c>
      <c r="O72" s="89"/>
      <c r="P72" s="90"/>
      <c r="Q72" s="78">
        <f t="shared" si="5"/>
        <v>0</v>
      </c>
    </row>
    <row r="73" spans="2:17" ht="20.100000000000001" customHeight="1" x14ac:dyDescent="0.25">
      <c r="B73" s="91" t="s">
        <v>85</v>
      </c>
      <c r="C73" s="89"/>
      <c r="D73" s="90"/>
      <c r="E73" s="89"/>
      <c r="F73" s="89"/>
      <c r="G73" s="89"/>
      <c r="H73" s="89"/>
      <c r="I73" s="89"/>
      <c r="J73" s="89"/>
      <c r="K73" s="89"/>
      <c r="L73" s="89"/>
      <c r="M73" s="89"/>
      <c r="N73" s="89">
        <v>0</v>
      </c>
      <c r="O73" s="89"/>
      <c r="P73" s="90"/>
      <c r="Q73" s="78">
        <f t="shared" si="5"/>
        <v>0</v>
      </c>
    </row>
    <row r="74" spans="2:17" ht="20.100000000000001" customHeight="1" x14ac:dyDescent="0.25">
      <c r="B74" s="114" t="s">
        <v>86</v>
      </c>
      <c r="C74" s="95"/>
      <c r="D74" s="96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6"/>
      <c r="Q74" s="96"/>
    </row>
    <row r="75" spans="2:17" ht="20.100000000000001" customHeight="1" x14ac:dyDescent="0.25">
      <c r="B75" s="94" t="s">
        <v>87</v>
      </c>
      <c r="C75" s="97"/>
      <c r="D75" s="93"/>
      <c r="P75" s="90"/>
      <c r="Q75" s="78">
        <f t="shared" si="5"/>
        <v>0</v>
      </c>
    </row>
    <row r="76" spans="2:17" ht="20.100000000000001" customHeight="1" x14ac:dyDescent="0.25">
      <c r="B76" s="91" t="s">
        <v>88</v>
      </c>
      <c r="C76" s="98"/>
      <c r="D76" s="90"/>
      <c r="P76" s="90"/>
      <c r="Q76" s="78">
        <f t="shared" si="5"/>
        <v>0</v>
      </c>
    </row>
    <row r="77" spans="2:17" ht="20.100000000000001" customHeight="1" x14ac:dyDescent="0.25">
      <c r="B77" s="91" t="s">
        <v>89</v>
      </c>
      <c r="C77" s="98"/>
      <c r="D77" s="90"/>
      <c r="P77" s="90"/>
      <c r="Q77" s="78">
        <f t="shared" si="5"/>
        <v>0</v>
      </c>
    </row>
    <row r="78" spans="2:17" ht="20.100000000000001" customHeight="1" x14ac:dyDescent="0.25">
      <c r="B78" s="94" t="s">
        <v>90</v>
      </c>
      <c r="C78" s="97"/>
      <c r="D78" s="93"/>
      <c r="P78" s="90"/>
      <c r="Q78" s="78">
        <f t="shared" si="5"/>
        <v>0</v>
      </c>
    </row>
    <row r="79" spans="2:17" ht="20.100000000000001" customHeight="1" x14ac:dyDescent="0.25">
      <c r="B79" s="91" t="s">
        <v>91</v>
      </c>
      <c r="C79" s="98"/>
      <c r="D79" s="90"/>
      <c r="P79" s="90"/>
      <c r="Q79" s="78">
        <f t="shared" si="5"/>
        <v>0</v>
      </c>
    </row>
    <row r="80" spans="2:17" ht="20.100000000000001" customHeight="1" x14ac:dyDescent="0.25">
      <c r="B80" s="91" t="s">
        <v>92</v>
      </c>
      <c r="C80" s="98"/>
      <c r="D80" s="90"/>
      <c r="P80" s="90"/>
      <c r="Q80" s="78">
        <f t="shared" si="5"/>
        <v>0</v>
      </c>
    </row>
    <row r="81" spans="2:17" ht="20.100000000000001" customHeight="1" x14ac:dyDescent="0.25">
      <c r="B81" s="94" t="s">
        <v>93</v>
      </c>
      <c r="C81" s="97"/>
      <c r="D81" s="93"/>
      <c r="P81" s="90"/>
      <c r="Q81" s="78">
        <f t="shared" ref="Q81:Q82" si="10">+E81+F81+G81+H81+I81+J81+K81+L81+M81+N81+O81+P81</f>
        <v>0</v>
      </c>
    </row>
    <row r="82" spans="2:17" ht="20.100000000000001" customHeight="1" x14ac:dyDescent="0.25">
      <c r="B82" s="91" t="s">
        <v>94</v>
      </c>
      <c r="C82" s="98"/>
      <c r="D82" s="90"/>
      <c r="P82" s="90"/>
      <c r="Q82" s="78">
        <f t="shared" si="10"/>
        <v>0</v>
      </c>
    </row>
    <row r="83" spans="2:17" ht="20.100000000000001" customHeight="1" x14ac:dyDescent="0.25">
      <c r="B83" s="115" t="s">
        <v>95</v>
      </c>
      <c r="C83" s="99">
        <f>+C10+C16+C26+C36+C44+C52+C62+C67+C70</f>
        <v>1024795636</v>
      </c>
      <c r="D83" s="99">
        <f>+D10+D16+D26+D36+D52+D62</f>
        <v>155337000</v>
      </c>
      <c r="E83" s="99">
        <f t="shared" ref="E83:P83" si="11">+E10+E16+E26+E36+E44+E52+E62+E67+E70</f>
        <v>34516386.939999998</v>
      </c>
      <c r="F83" s="100">
        <f t="shared" si="11"/>
        <v>78356760.780000001</v>
      </c>
      <c r="G83" s="99">
        <f t="shared" si="11"/>
        <v>50464106.840000004</v>
      </c>
      <c r="H83" s="99">
        <f t="shared" si="11"/>
        <v>136014282.98000002</v>
      </c>
      <c r="I83" s="99">
        <f t="shared" si="11"/>
        <v>58612964.839999996</v>
      </c>
      <c r="J83" s="99">
        <f t="shared" si="11"/>
        <v>52541049.399999999</v>
      </c>
      <c r="K83" s="99">
        <f t="shared" si="11"/>
        <v>49338112.969999999</v>
      </c>
      <c r="L83" s="99">
        <f t="shared" si="11"/>
        <v>85330352.840000018</v>
      </c>
      <c r="M83" s="99">
        <f t="shared" si="11"/>
        <v>115419531.58</v>
      </c>
      <c r="N83" s="99">
        <f t="shared" si="11"/>
        <v>74244474.429999992</v>
      </c>
      <c r="O83" s="99">
        <f t="shared" si="11"/>
        <v>79277057.030000001</v>
      </c>
      <c r="P83" s="99">
        <f t="shared" si="11"/>
        <v>128563445.37</v>
      </c>
      <c r="Q83" s="101">
        <f>+E83+F83+G83+H83+I83+J83+K83+L83+M83+N83+O83+P83</f>
        <v>942678526</v>
      </c>
    </row>
    <row r="84" spans="2:17" ht="20.100000000000001" customHeight="1" x14ac:dyDescent="0.25">
      <c r="B84" s="102" t="s">
        <v>113</v>
      </c>
      <c r="J84" s="90"/>
    </row>
    <row r="85" spans="2:17" ht="20.100000000000001" customHeight="1" x14ac:dyDescent="0.25">
      <c r="B85" s="103" t="s">
        <v>114</v>
      </c>
      <c r="J85" s="78"/>
      <c r="M85" s="98"/>
    </row>
    <row r="86" spans="2:17" ht="47.25" x14ac:dyDescent="0.25">
      <c r="B86" s="103" t="s">
        <v>115</v>
      </c>
    </row>
    <row r="87" spans="2:17" ht="31.5" x14ac:dyDescent="0.25">
      <c r="B87" s="103" t="s">
        <v>116</v>
      </c>
    </row>
    <row r="88" spans="2:17" ht="20.100000000000001" customHeight="1" x14ac:dyDescent="0.25">
      <c r="B88" s="103" t="s">
        <v>117</v>
      </c>
    </row>
    <row r="89" spans="2:17" ht="31.5" x14ac:dyDescent="0.25">
      <c r="B89" s="103" t="s">
        <v>118</v>
      </c>
    </row>
    <row r="90" spans="2:17" ht="20.100000000000001" customHeight="1" x14ac:dyDescent="0.25">
      <c r="B90" s="103" t="s">
        <v>119</v>
      </c>
    </row>
    <row r="91" spans="2:17" ht="20.100000000000001" customHeight="1" x14ac:dyDescent="0.25">
      <c r="B91" s="91"/>
    </row>
    <row r="92" spans="2:17" ht="20.100000000000001" customHeight="1" x14ac:dyDescent="0.25">
      <c r="B92" s="91"/>
    </row>
    <row r="93" spans="2:17" ht="20.100000000000001" customHeight="1" x14ac:dyDescent="0.25">
      <c r="B93" s="91"/>
    </row>
    <row r="94" spans="2:17" ht="20.100000000000001" customHeight="1" x14ac:dyDescent="0.25">
      <c r="B94" s="116" t="s">
        <v>124</v>
      </c>
      <c r="F94" s="104"/>
      <c r="H94" s="105"/>
      <c r="I94" s="105"/>
      <c r="J94" s="106" t="s">
        <v>99</v>
      </c>
      <c r="K94" s="106"/>
      <c r="L94" s="106"/>
      <c r="M94" s="105"/>
      <c r="N94" s="105"/>
    </row>
    <row r="95" spans="2:17" ht="20.100000000000001" customHeight="1" x14ac:dyDescent="0.25">
      <c r="B95" s="117" t="s">
        <v>125</v>
      </c>
      <c r="F95" s="107"/>
      <c r="H95" s="108"/>
      <c r="I95" s="108"/>
      <c r="J95" s="109" t="s">
        <v>126</v>
      </c>
      <c r="K95" s="109"/>
      <c r="L95" s="109"/>
      <c r="M95" s="108"/>
      <c r="N95" s="108"/>
    </row>
    <row r="97" spans="1:17" ht="20.100000000000001" customHeight="1" x14ac:dyDescent="0.25">
      <c r="A97" s="104" t="s">
        <v>96</v>
      </c>
      <c r="D97" s="106"/>
      <c r="E97" s="106"/>
      <c r="F97" s="106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</row>
    <row r="98" spans="1:17" ht="20.100000000000001" customHeight="1" x14ac:dyDescent="0.25">
      <c r="D98" s="109"/>
      <c r="E98" s="109"/>
      <c r="F98" s="109"/>
    </row>
    <row r="100" spans="1:17" ht="20.100000000000001" customHeight="1" x14ac:dyDescent="0.25">
      <c r="B100" s="110"/>
      <c r="C100" s="110"/>
      <c r="D100" s="110"/>
    </row>
    <row r="101" spans="1:17" ht="20.100000000000001" customHeight="1" x14ac:dyDescent="0.25">
      <c r="B101" s="118" t="s">
        <v>97</v>
      </c>
      <c r="C101" s="111"/>
      <c r="D101" s="111"/>
    </row>
    <row r="102" spans="1:17" ht="20.100000000000001" customHeight="1" x14ac:dyDescent="0.25">
      <c r="B102" s="112" t="s">
        <v>98</v>
      </c>
    </row>
    <row r="103" spans="1:17" ht="20.100000000000001" customHeight="1" x14ac:dyDescent="0.25">
      <c r="B103" s="109"/>
      <c r="C103" s="109"/>
      <c r="D103" s="109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J94:L94"/>
    <mergeCell ref="J95:L95"/>
    <mergeCell ref="D97:F97"/>
    <mergeCell ref="D98:F98"/>
    <mergeCell ref="B100:D100"/>
  </mergeCells>
  <pageMargins left="0.23622047244094491" right="0.23622047244094491" top="0.74803149606299213" bottom="0.74803149606299213" header="0.31496062992125984" footer="0.31496062992125984"/>
  <pageSetup paperSize="119" scale="45" orientation="landscape" r:id="rId1"/>
  <rowBreaks count="1" manualBreakCount="1">
    <brk id="48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52" t="s">
        <v>99</v>
      </c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</row>
    <row r="98" spans="1:17" ht="23.25" x14ac:dyDescent="0.35">
      <c r="B98" s="28" t="s">
        <v>101</v>
      </c>
      <c r="C98" s="66" t="s">
        <v>103</v>
      </c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Presupuesto aprobado</vt:lpstr>
      <vt:lpstr>ENERO</vt:lpstr>
      <vt:lpstr>MARZO 2022</vt:lpstr>
      <vt:lpstr>Mayo 2022</vt:lpstr>
      <vt:lpstr>JULIO 2022</vt:lpstr>
      <vt:lpstr>NOVIEMBRE</vt:lpstr>
      <vt:lpstr>DICIEMBRE</vt:lpstr>
      <vt:lpstr>MARZO</vt:lpstr>
      <vt:lpstr>Hoja1</vt:lpstr>
      <vt:lpstr>DICIEMBRE!Print_Area</vt:lpstr>
      <vt:lpstr>ENERO!Print_Area</vt:lpstr>
      <vt:lpstr>'JULIO 2022'!Print_Area</vt:lpstr>
      <vt:lpstr>MARZO!Print_Area</vt:lpstr>
      <vt:lpstr>'MARZO 2022'!Print_Area</vt:lpstr>
      <vt:lpstr>'Mayo 2022'!Print_Area</vt:lpstr>
      <vt:lpstr>NOVIEMBRE!Print_Area</vt:lpstr>
      <vt:lpstr>'Presupuesto aprobado'!Print_Area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2023-01-11T12:44:59Z</dcterms:modified>
</cp:coreProperties>
</file>