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/>
  </bookViews>
  <sheets>
    <sheet name="Diciembre" sheetId="1" r:id="rId1"/>
  </sheets>
  <definedNames>
    <definedName name="_xlnm.Print_Area" localSheetId="0">Diciembre!$B$1:$Q$87</definedName>
  </definedNames>
  <calcPr calcId="162913"/>
</workbook>
</file>

<file path=xl/calcChain.xml><?xml version="1.0" encoding="utf-8"?>
<calcChain xmlns="http://schemas.openxmlformats.org/spreadsheetml/2006/main">
  <c r="Q84" i="1" l="1"/>
  <c r="Q83" i="1"/>
  <c r="Q82" i="1"/>
  <c r="Q81" i="1"/>
  <c r="Q80" i="1"/>
  <c r="Q79" i="1"/>
  <c r="Q78" i="1"/>
  <c r="Q77" i="1"/>
  <c r="Q75" i="1"/>
  <c r="Q74" i="1"/>
  <c r="Q73" i="1"/>
  <c r="Q71" i="1"/>
  <c r="Q70" i="1"/>
  <c r="Q69" i="1"/>
  <c r="Q68" i="1"/>
  <c r="Q67" i="1"/>
  <c r="Q66" i="1"/>
  <c r="Q65" i="1"/>
  <c r="Q63" i="1"/>
  <c r="Q62" i="1"/>
  <c r="Q61" i="1"/>
  <c r="Q60" i="1"/>
  <c r="Q59" i="1"/>
  <c r="Q58" i="1"/>
  <c r="Q57" i="1"/>
  <c r="Q56" i="1"/>
  <c r="Q55" i="1"/>
  <c r="Q53" i="1"/>
  <c r="Q52" i="1"/>
  <c r="Q51" i="1"/>
  <c r="Q50" i="1"/>
  <c r="Q49" i="1"/>
  <c r="Q48" i="1"/>
  <c r="Q47" i="1"/>
  <c r="Q45" i="1"/>
  <c r="Q44" i="1"/>
  <c r="Q43" i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18" i="1" s="1"/>
  <c r="Q21" i="1"/>
  <c r="Q20" i="1"/>
  <c r="Q19" i="1"/>
  <c r="Q17" i="1"/>
  <c r="Q14" i="1"/>
  <c r="Q13" i="1"/>
  <c r="P54" i="1"/>
  <c r="P28" i="1"/>
  <c r="P18" i="1"/>
  <c r="P12" i="1"/>
  <c r="P11" i="1" l="1"/>
  <c r="Q54" i="1"/>
  <c r="Q16" i="1"/>
  <c r="Q15" i="1"/>
  <c r="P85" i="1"/>
  <c r="O54" i="1"/>
  <c r="O28" i="1"/>
  <c r="O18" i="1"/>
  <c r="O12" i="1"/>
  <c r="Q12" i="1" l="1"/>
  <c r="O11" i="1"/>
  <c r="O85" i="1"/>
  <c r="N72" i="1"/>
  <c r="M72" i="1"/>
  <c r="L72" i="1"/>
  <c r="K72" i="1"/>
  <c r="J72" i="1"/>
  <c r="I72" i="1"/>
  <c r="H72" i="1"/>
  <c r="G72" i="1"/>
  <c r="F72" i="1"/>
  <c r="E72" i="1"/>
  <c r="C72" i="1"/>
  <c r="G64" i="1"/>
  <c r="F64" i="1"/>
  <c r="E64" i="1"/>
  <c r="D64" i="1"/>
  <c r="C64" i="1"/>
  <c r="N54" i="1"/>
  <c r="M54" i="1"/>
  <c r="L54" i="1"/>
  <c r="K54" i="1"/>
  <c r="J54" i="1"/>
  <c r="I54" i="1"/>
  <c r="H54" i="1"/>
  <c r="G54" i="1"/>
  <c r="F54" i="1"/>
  <c r="F11" i="1" s="1"/>
  <c r="E54" i="1"/>
  <c r="D54" i="1"/>
  <c r="C54" i="1"/>
  <c r="G46" i="1"/>
  <c r="F46" i="1"/>
  <c r="E46" i="1"/>
  <c r="C46" i="1"/>
  <c r="M38" i="1"/>
  <c r="L38" i="1"/>
  <c r="K38" i="1"/>
  <c r="J38" i="1"/>
  <c r="I38" i="1"/>
  <c r="H38" i="1"/>
  <c r="G38" i="1"/>
  <c r="F38" i="1"/>
  <c r="E38" i="1"/>
  <c r="Q38" i="1" s="1"/>
  <c r="Q28" i="1" s="1"/>
  <c r="D38" i="1"/>
  <c r="C38" i="1"/>
  <c r="N28" i="1"/>
  <c r="M28" i="1"/>
  <c r="L28" i="1"/>
  <c r="K28" i="1"/>
  <c r="J28" i="1"/>
  <c r="I28" i="1"/>
  <c r="H28" i="1"/>
  <c r="G28" i="1"/>
  <c r="F28" i="1"/>
  <c r="E28" i="1"/>
  <c r="D28" i="1"/>
  <c r="C28" i="1"/>
  <c r="N18" i="1"/>
  <c r="M18" i="1"/>
  <c r="L18" i="1"/>
  <c r="K18" i="1"/>
  <c r="J18" i="1"/>
  <c r="I18" i="1"/>
  <c r="H18" i="1"/>
  <c r="G18" i="1"/>
  <c r="F18" i="1"/>
  <c r="E18" i="1"/>
  <c r="D18" i="1"/>
  <c r="C18" i="1"/>
  <c r="N12" i="1"/>
  <c r="M12" i="1"/>
  <c r="L12" i="1"/>
  <c r="K12" i="1"/>
  <c r="J12" i="1"/>
  <c r="I12" i="1"/>
  <c r="H12" i="1"/>
  <c r="G12" i="1"/>
  <c r="F12" i="1"/>
  <c r="E12" i="1"/>
  <c r="D12" i="1"/>
  <c r="C12" i="1"/>
  <c r="Q46" i="1" l="1"/>
  <c r="N11" i="1"/>
  <c r="Q64" i="1"/>
  <c r="Q72" i="1"/>
  <c r="D11" i="1"/>
  <c r="H11" i="1"/>
  <c r="J11" i="1"/>
  <c r="L11" i="1"/>
  <c r="N85" i="1"/>
  <c r="M11" i="1"/>
  <c r="D85" i="1"/>
  <c r="F85" i="1"/>
  <c r="H85" i="1"/>
  <c r="J85" i="1"/>
  <c r="L85" i="1"/>
  <c r="C85" i="1"/>
  <c r="E85" i="1"/>
  <c r="G85" i="1"/>
  <c r="I85" i="1"/>
  <c r="K85" i="1"/>
  <c r="M85" i="1"/>
  <c r="C11" i="1"/>
  <c r="E11" i="1"/>
  <c r="G11" i="1"/>
  <c r="I11" i="1"/>
  <c r="K11" i="1"/>
  <c r="Q11" i="1" l="1"/>
  <c r="Q85" i="1"/>
</calcChain>
</file>

<file path=xl/sharedStrings.xml><?xml version="1.0" encoding="utf-8"?>
<sst xmlns="http://schemas.openxmlformats.org/spreadsheetml/2006/main" count="96" uniqueCount="96">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</sst>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left"/>
    </xf>
    <xf numFmtId="164" fontId="3" fillId="0" borderId="2" xfId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3" fillId="0" borderId="0" xfId="1" applyFont="1" applyAlignment="1">
      <alignment vertical="center" wrapText="1"/>
    </xf>
    <xf numFmtId="164" fontId="3" fillId="0" borderId="0" xfId="0" applyNumberFormat="1" applyFont="1"/>
    <xf numFmtId="0" fontId="0" fillId="0" borderId="0" xfId="0" applyFont="1" applyAlignment="1">
      <alignment horizontal="left"/>
    </xf>
    <xf numFmtId="164" fontId="0" fillId="0" borderId="0" xfId="1" applyFont="1" applyAlignment="1">
      <alignment vertical="center" wrapText="1"/>
    </xf>
    <xf numFmtId="164" fontId="0" fillId="0" borderId="0" xfId="1" applyFont="1"/>
    <xf numFmtId="164" fontId="0" fillId="0" borderId="0" xfId="0" applyNumberFormat="1" applyFont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164" fontId="3" fillId="0" borderId="0" xfId="1" applyFont="1"/>
    <xf numFmtId="0" fontId="3" fillId="0" borderId="0" xfId="0" applyFont="1" applyAlignment="1">
      <alignment horizontal="left" wrapText="1"/>
    </xf>
    <xf numFmtId="165" fontId="3" fillId="0" borderId="2" xfId="0" applyNumberFormat="1" applyFont="1" applyBorder="1"/>
    <xf numFmtId="164" fontId="3" fillId="0" borderId="2" xfId="1" applyFont="1" applyBorder="1"/>
    <xf numFmtId="165" fontId="3" fillId="0" borderId="0" xfId="0" applyNumberFormat="1" applyFont="1"/>
    <xf numFmtId="165" fontId="0" fillId="0" borderId="0" xfId="0" applyNumberFormat="1" applyFont="1"/>
    <xf numFmtId="0" fontId="2" fillId="2" borderId="4" xfId="0" applyFont="1" applyFill="1" applyBorder="1" applyAlignment="1">
      <alignment vertical="center"/>
    </xf>
    <xf numFmtId="164" fontId="3" fillId="2" borderId="4" xfId="1" applyFont="1" applyFill="1" applyBorder="1"/>
    <xf numFmtId="165" fontId="3" fillId="2" borderId="4" xfId="0" applyNumberFormat="1" applyFont="1" applyFill="1" applyBorder="1"/>
    <xf numFmtId="164" fontId="3" fillId="3" borderId="0" xfId="0" applyNumberFormat="1" applyFont="1" applyFill="1"/>
    <xf numFmtId="0" fontId="0" fillId="0" borderId="0" xfId="0" applyFont="1" applyAlignment="1"/>
    <xf numFmtId="0" fontId="4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top" wrapText="1" readingOrder="1"/>
    </xf>
    <xf numFmtId="0" fontId="0" fillId="0" borderId="0" xfId="0" applyFont="1" applyBorder="1" applyAlignment="1">
      <alignment vertical="center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horizontal="left" vertical="center" readingOrder="1"/>
    </xf>
    <xf numFmtId="0" fontId="4" fillId="0" borderId="0" xfId="0" applyFont="1" applyBorder="1" applyAlignment="1">
      <alignment horizontal="left" vertical="top" wrapText="1" readingOrder="1"/>
    </xf>
    <xf numFmtId="0" fontId="6" fillId="5" borderId="0" xfId="0" applyFont="1" applyFill="1"/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/>
    </xf>
    <xf numFmtId="164" fontId="5" fillId="4" borderId="5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0"/>
  <sheetViews>
    <sheetView tabSelected="1" topLeftCell="B1" zoomScaleNormal="100" zoomScaleSheetLayoutView="100" workbookViewId="0">
      <selection activeCell="D5" sqref="D5"/>
    </sheetView>
  </sheetViews>
  <sheetFormatPr baseColWidth="10" defaultColWidth="11.42578125" defaultRowHeight="24.95" customHeight="1" x14ac:dyDescent="0.25"/>
  <cols>
    <col min="1" max="1" width="5.85546875" style="1" hidden="1" customWidth="1"/>
    <col min="2" max="2" width="69.28515625" style="23" customWidth="1"/>
    <col min="3" max="3" width="25.5703125" style="1" customWidth="1"/>
    <col min="4" max="4" width="30.85546875" style="1" customWidth="1"/>
    <col min="5" max="5" width="22.85546875" style="1" customWidth="1"/>
    <col min="6" max="6" width="22.28515625" style="1" customWidth="1"/>
    <col min="7" max="7" width="24.85546875" style="1" customWidth="1"/>
    <col min="8" max="8" width="22.5703125" style="1" customWidth="1"/>
    <col min="9" max="9" width="24.5703125" style="1" customWidth="1"/>
    <col min="10" max="10" width="22.42578125" style="1" customWidth="1"/>
    <col min="11" max="11" width="23.42578125" style="1" customWidth="1"/>
    <col min="12" max="12" width="23" style="1" customWidth="1"/>
    <col min="13" max="13" width="23.42578125" style="1" customWidth="1"/>
    <col min="14" max="14" width="22.140625" style="1" customWidth="1"/>
    <col min="15" max="15" width="22.28515625" style="1" customWidth="1"/>
    <col min="16" max="16" width="23" style="1" customWidth="1"/>
    <col min="17" max="17" width="25.85546875" style="1" customWidth="1"/>
    <col min="18" max="16384" width="11.42578125" style="1"/>
  </cols>
  <sheetData>
    <row r="3" spans="2:18" ht="24.95" customHeight="1" x14ac:dyDescent="0.25">
      <c r="B3" s="27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8" ht="24.95" customHeight="1" x14ac:dyDescent="0.25">
      <c r="B4" s="28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2:18" ht="24.95" customHeight="1" x14ac:dyDescent="0.25">
      <c r="B5" s="29">
        <v>2021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2:18" ht="24.95" customHeight="1" x14ac:dyDescent="0.25">
      <c r="B6" s="28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8" ht="24.95" customHeight="1" x14ac:dyDescent="0.25">
      <c r="B7" s="30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9" spans="2:18" s="31" customFormat="1" ht="24.95" customHeight="1" x14ac:dyDescent="0.25">
      <c r="B9" s="33" t="s">
        <v>4</v>
      </c>
      <c r="C9" s="34" t="s">
        <v>5</v>
      </c>
      <c r="D9" s="34" t="s">
        <v>6</v>
      </c>
      <c r="E9" s="35" t="s">
        <v>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2:18" ht="24.95" customHeight="1" x14ac:dyDescent="0.25">
      <c r="B10" s="33"/>
      <c r="C10" s="34"/>
      <c r="D10" s="34"/>
      <c r="E10" s="32" t="s">
        <v>8</v>
      </c>
      <c r="F10" s="32" t="s">
        <v>9</v>
      </c>
      <c r="G10" s="32" t="s">
        <v>10</v>
      </c>
      <c r="H10" s="32" t="s">
        <v>11</v>
      </c>
      <c r="I10" s="32" t="s">
        <v>12</v>
      </c>
      <c r="J10" s="32" t="s">
        <v>13</v>
      </c>
      <c r="K10" s="32" t="s">
        <v>14</v>
      </c>
      <c r="L10" s="32" t="s">
        <v>15</v>
      </c>
      <c r="M10" s="32" t="s">
        <v>16</v>
      </c>
      <c r="N10" s="32" t="s">
        <v>17</v>
      </c>
      <c r="O10" s="32" t="s">
        <v>18</v>
      </c>
      <c r="P10" s="32" t="s">
        <v>19</v>
      </c>
      <c r="Q10" s="32" t="s">
        <v>20</v>
      </c>
    </row>
    <row r="11" spans="2:18" ht="24.95" customHeight="1" x14ac:dyDescent="0.25">
      <c r="B11" s="2" t="s">
        <v>21</v>
      </c>
      <c r="C11" s="3">
        <f>+C12+C18+C28+C38+C46+C54+C64+C69+C72</f>
        <v>913909142</v>
      </c>
      <c r="D11" s="3">
        <f>+D12+D18+D28+D38+D46+D54+D64+D69+D72</f>
        <v>-47913398</v>
      </c>
      <c r="E11" s="3">
        <f t="shared" ref="E11:J11" si="0">+E12+E18+E28+E38+E46+E54+E64+E69+E72</f>
        <v>26135416.060000002</v>
      </c>
      <c r="F11" s="3">
        <f t="shared" si="0"/>
        <v>63305953.810000002</v>
      </c>
      <c r="G11" s="3">
        <f t="shared" si="0"/>
        <v>50838083.329999991</v>
      </c>
      <c r="H11" s="3">
        <f t="shared" si="0"/>
        <v>98191413.220000014</v>
      </c>
      <c r="I11" s="3">
        <f t="shared" si="0"/>
        <v>33857845.060000002</v>
      </c>
      <c r="J11" s="3">
        <f t="shared" si="0"/>
        <v>43246755.829999998</v>
      </c>
      <c r="K11" s="3">
        <f t="shared" ref="K11:P11" si="1">+K12+K18+K28+K38+K46+K54+K64+K69+K72</f>
        <v>49996552.749999993</v>
      </c>
      <c r="L11" s="3">
        <f t="shared" si="1"/>
        <v>38619682.359999999</v>
      </c>
      <c r="M11" s="3">
        <f t="shared" si="1"/>
        <v>51430842.710000001</v>
      </c>
      <c r="N11" s="3">
        <f t="shared" si="1"/>
        <v>46198186.390000001</v>
      </c>
      <c r="O11" s="3">
        <f t="shared" si="1"/>
        <v>72927854</v>
      </c>
      <c r="P11" s="3">
        <f t="shared" si="1"/>
        <v>163544461.71000004</v>
      </c>
      <c r="Q11" s="3">
        <f>+E11+F11+G11+H11+I11+J11+K11+L11+M11+N11+O11+P11</f>
        <v>738293047.23000002</v>
      </c>
    </row>
    <row r="12" spans="2:18" ht="24.95" customHeight="1" x14ac:dyDescent="0.25">
      <c r="B12" s="4" t="s">
        <v>22</v>
      </c>
      <c r="C12" s="5">
        <f>SUM(C13:C17)</f>
        <v>341596183</v>
      </c>
      <c r="D12" s="5">
        <f>SUM(D13:D17)</f>
        <v>111705294.44</v>
      </c>
      <c r="E12" s="5">
        <f t="shared" ref="E12:N12" si="2">SUM(E13:E17)</f>
        <v>22766792.82</v>
      </c>
      <c r="F12" s="5">
        <f t="shared" si="2"/>
        <v>28230392.629999999</v>
      </c>
      <c r="G12" s="5">
        <f t="shared" si="2"/>
        <v>25445793.300000001</v>
      </c>
      <c r="H12" s="5">
        <f t="shared" si="2"/>
        <v>23562320.590000004</v>
      </c>
      <c r="I12" s="5">
        <f t="shared" si="2"/>
        <v>22947208.460000001</v>
      </c>
      <c r="J12" s="5">
        <f t="shared" si="2"/>
        <v>25629481.370000001</v>
      </c>
      <c r="K12" s="5">
        <f>SUM(K13:K17)</f>
        <v>43756815.509999998</v>
      </c>
      <c r="L12" s="5">
        <f t="shared" ref="L12" si="3">SUM(L13:L17)</f>
        <v>31469378.590000004</v>
      </c>
      <c r="M12" s="5">
        <f t="shared" si="2"/>
        <v>33945667.630000003</v>
      </c>
      <c r="N12" s="5">
        <f t="shared" si="2"/>
        <v>37560705.189999998</v>
      </c>
      <c r="O12" s="6">
        <f>+O13+O14+O15+O16+O17</f>
        <v>59701483.229999997</v>
      </c>
      <c r="P12" s="6">
        <f>+P13+P14+P15+P16+P17</f>
        <v>87298922.370000005</v>
      </c>
      <c r="Q12" s="5">
        <f>SUM(Q13:Q17)</f>
        <v>442314961.69</v>
      </c>
    </row>
    <row r="13" spans="2:18" ht="24.95" customHeight="1" x14ac:dyDescent="0.25">
      <c r="B13" s="7" t="s">
        <v>23</v>
      </c>
      <c r="C13" s="8">
        <v>256967155</v>
      </c>
      <c r="D13" s="9">
        <v>73743911.060000002</v>
      </c>
      <c r="E13" s="8">
        <v>18905785.859999999</v>
      </c>
      <c r="F13" s="8">
        <v>24378825.5</v>
      </c>
      <c r="G13" s="8">
        <v>21401748.710000001</v>
      </c>
      <c r="H13" s="8">
        <v>19518472.600000001</v>
      </c>
      <c r="I13" s="8">
        <v>19022460.170000002</v>
      </c>
      <c r="J13" s="8">
        <v>21584924.260000002</v>
      </c>
      <c r="K13" s="8">
        <v>26028692.870000001</v>
      </c>
      <c r="L13" s="8">
        <v>26068607.350000001</v>
      </c>
      <c r="M13" s="8">
        <v>28684257.949999999</v>
      </c>
      <c r="N13" s="8">
        <v>31760819.550000001</v>
      </c>
      <c r="O13" s="9">
        <v>54303479.609999999</v>
      </c>
      <c r="P13" s="9">
        <v>35020837.399999999</v>
      </c>
      <c r="Q13" s="10">
        <f>+E13+F13+G13+H13+I13+J13+K13+L13+M13+N13+O13+P13</f>
        <v>326678911.82999998</v>
      </c>
    </row>
    <row r="14" spans="2:18" ht="24.95" customHeight="1" x14ac:dyDescent="0.25">
      <c r="B14" s="7" t="s">
        <v>24</v>
      </c>
      <c r="C14" s="8">
        <v>48771441</v>
      </c>
      <c r="D14" s="9">
        <v>30676051.940000001</v>
      </c>
      <c r="E14" s="8">
        <v>1007000</v>
      </c>
      <c r="F14" s="8">
        <v>1007500</v>
      </c>
      <c r="G14" s="8">
        <v>1037000</v>
      </c>
      <c r="H14" s="8">
        <v>1065000</v>
      </c>
      <c r="I14" s="8">
        <v>1055000</v>
      </c>
      <c r="J14" s="8">
        <v>1064000</v>
      </c>
      <c r="K14" s="8">
        <v>13812981.07</v>
      </c>
      <c r="L14" s="8">
        <v>1469666.67</v>
      </c>
      <c r="M14" s="8">
        <v>1441200</v>
      </c>
      <c r="N14" s="8">
        <v>1430000</v>
      </c>
      <c r="O14" s="9">
        <v>1440000</v>
      </c>
      <c r="P14" s="9">
        <v>48195147.75</v>
      </c>
      <c r="Q14" s="10">
        <f>+E14+F14+G14+H14+I14+J14+K14+L14+M14+N14+O14+P14</f>
        <v>74024495.49000001</v>
      </c>
    </row>
    <row r="15" spans="2:18" ht="24.95" customHeight="1" x14ac:dyDescent="0.25">
      <c r="B15" s="7" t="s">
        <v>25</v>
      </c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>
        <v>0</v>
      </c>
      <c r="O15" s="9"/>
      <c r="P15" s="9"/>
      <c r="Q15" s="10">
        <f t="shared" ref="Q15:Q16" si="4">+E15+F15+G15+H15+I15+J15+K15+L15+M15+N15+O15</f>
        <v>0</v>
      </c>
      <c r="R15" s="11"/>
    </row>
    <row r="16" spans="2:18" ht="24.95" customHeight="1" x14ac:dyDescent="0.25">
      <c r="B16" s="7" t="s">
        <v>26</v>
      </c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>
        <v>0</v>
      </c>
      <c r="O16" s="9"/>
      <c r="P16" s="9"/>
      <c r="Q16" s="10">
        <f t="shared" si="4"/>
        <v>0</v>
      </c>
    </row>
    <row r="17" spans="2:17" ht="24.95" customHeight="1" x14ac:dyDescent="0.25">
      <c r="B17" s="7" t="s">
        <v>27</v>
      </c>
      <c r="C17" s="8">
        <v>35857587</v>
      </c>
      <c r="D17" s="9">
        <v>7285331.4400000004</v>
      </c>
      <c r="E17" s="8">
        <v>2854006.96</v>
      </c>
      <c r="F17" s="8">
        <v>2844067.13</v>
      </c>
      <c r="G17" s="8">
        <v>3007044.59</v>
      </c>
      <c r="H17" s="8">
        <v>2978847.99</v>
      </c>
      <c r="I17" s="8">
        <v>2869748.29</v>
      </c>
      <c r="J17" s="8">
        <v>2980557.11</v>
      </c>
      <c r="K17" s="8">
        <v>3915141.57</v>
      </c>
      <c r="L17" s="8">
        <v>3931104.57</v>
      </c>
      <c r="M17" s="8">
        <v>3820209.68</v>
      </c>
      <c r="N17" s="8">
        <v>4369885.6399999997</v>
      </c>
      <c r="O17" s="9">
        <v>3958003.62</v>
      </c>
      <c r="P17" s="9">
        <v>4082937.22</v>
      </c>
      <c r="Q17" s="10">
        <f>+E17+F17+G17+H17+I17+J17+K17+L17+M17+N17+O17+P17</f>
        <v>41611554.369999997</v>
      </c>
    </row>
    <row r="18" spans="2:17" ht="24.95" customHeight="1" x14ac:dyDescent="0.25">
      <c r="B18" s="4" t="s">
        <v>28</v>
      </c>
      <c r="C18" s="5">
        <f>SUM(C19:C27)</f>
        <v>153720000</v>
      </c>
      <c r="D18" s="5">
        <f>SUM(D19:D27)</f>
        <v>-14084489.739999998</v>
      </c>
      <c r="E18" s="5">
        <f t="shared" ref="E18:P18" si="5">SUM(E19:E27)</f>
        <v>3368623.2400000007</v>
      </c>
      <c r="F18" s="5">
        <f t="shared" si="5"/>
        <v>5552467.1600000001</v>
      </c>
      <c r="G18" s="5">
        <f t="shared" si="5"/>
        <v>8165745.459999999</v>
      </c>
      <c r="H18" s="5">
        <f t="shared" si="5"/>
        <v>7458113.0800000001</v>
      </c>
      <c r="I18" s="5">
        <f t="shared" si="5"/>
        <v>5595479.6899999995</v>
      </c>
      <c r="J18" s="5">
        <f t="shared" si="5"/>
        <v>14237571.59</v>
      </c>
      <c r="K18" s="5">
        <f t="shared" si="5"/>
        <v>5078682.6999999993</v>
      </c>
      <c r="L18" s="5">
        <f t="shared" si="5"/>
        <v>6934843.3600000003</v>
      </c>
      <c r="M18" s="5">
        <f t="shared" si="5"/>
        <v>11472512.199999999</v>
      </c>
      <c r="N18" s="5">
        <f t="shared" si="5"/>
        <v>8293424.2400000002</v>
      </c>
      <c r="O18" s="5">
        <f t="shared" si="5"/>
        <v>8152706.9000000004</v>
      </c>
      <c r="P18" s="5">
        <f t="shared" si="5"/>
        <v>20558355.059999999</v>
      </c>
      <c r="Q18" s="6">
        <f>+Q19+Q20+Q21+Q22+Q23+Q24+Q25+Q26+Q27</f>
        <v>104868524.67999998</v>
      </c>
    </row>
    <row r="19" spans="2:17" ht="24.95" customHeight="1" x14ac:dyDescent="0.25">
      <c r="B19" s="7" t="s">
        <v>29</v>
      </c>
      <c r="C19" s="8">
        <v>27935000</v>
      </c>
      <c r="D19" s="9">
        <v>6259087.4400000004</v>
      </c>
      <c r="E19" s="8">
        <v>1905706.01</v>
      </c>
      <c r="F19" s="8">
        <v>1473289.48</v>
      </c>
      <c r="G19" s="8">
        <v>3424858.29</v>
      </c>
      <c r="H19" s="8">
        <v>3049643.57</v>
      </c>
      <c r="I19" s="8">
        <v>3095423.81</v>
      </c>
      <c r="J19" s="8">
        <v>4185443.83</v>
      </c>
      <c r="K19" s="8">
        <v>2101317.0299999998</v>
      </c>
      <c r="L19" s="8">
        <v>3139877.38</v>
      </c>
      <c r="M19" s="8">
        <v>2094986.31</v>
      </c>
      <c r="N19" s="8">
        <v>1963427.64</v>
      </c>
      <c r="O19" s="9">
        <v>2290492.65</v>
      </c>
      <c r="P19" s="9">
        <v>2052147.13</v>
      </c>
      <c r="Q19" s="10">
        <f t="shared" ref="Q19:Q81" si="6">+E19+F19+G19+H19+I19+J19+K19+L19+M19+N19+O19+P19</f>
        <v>30776613.129999999</v>
      </c>
    </row>
    <row r="20" spans="2:17" ht="24.95" customHeight="1" x14ac:dyDescent="0.25">
      <c r="B20" s="7" t="s">
        <v>30</v>
      </c>
      <c r="C20" s="8">
        <v>5100000</v>
      </c>
      <c r="D20" s="9">
        <v>-588000</v>
      </c>
      <c r="E20" s="8">
        <v>0</v>
      </c>
      <c r="F20" s="8">
        <v>3100</v>
      </c>
      <c r="G20" s="8">
        <v>0</v>
      </c>
      <c r="H20" s="8"/>
      <c r="I20" s="8">
        <v>344735.59</v>
      </c>
      <c r="J20" s="8">
        <v>0</v>
      </c>
      <c r="K20" s="8">
        <v>139249.44</v>
      </c>
      <c r="L20" s="8">
        <v>232660.6</v>
      </c>
      <c r="M20" s="8">
        <v>248708.01</v>
      </c>
      <c r="N20" s="8">
        <v>103776.96000000001</v>
      </c>
      <c r="O20" s="9">
        <v>450979.75</v>
      </c>
      <c r="P20" s="9">
        <v>236200</v>
      </c>
      <c r="Q20" s="10">
        <f t="shared" si="6"/>
        <v>1759410.35</v>
      </c>
    </row>
    <row r="21" spans="2:17" ht="24.95" customHeight="1" x14ac:dyDescent="0.25">
      <c r="B21" s="7" t="s">
        <v>31</v>
      </c>
      <c r="C21" s="8">
        <v>23000000</v>
      </c>
      <c r="D21" s="9">
        <v>-12002533.960000001</v>
      </c>
      <c r="E21" s="8">
        <v>0</v>
      </c>
      <c r="F21" s="8">
        <v>736600</v>
      </c>
      <c r="G21" s="8">
        <v>155300</v>
      </c>
      <c r="H21" s="8">
        <v>1365050</v>
      </c>
      <c r="I21" s="8">
        <v>469800</v>
      </c>
      <c r="J21" s="8">
        <v>891350</v>
      </c>
      <c r="K21" s="8">
        <v>0</v>
      </c>
      <c r="L21" s="8">
        <v>55700</v>
      </c>
      <c r="M21" s="8">
        <v>2224070.17</v>
      </c>
      <c r="N21" s="8">
        <v>545764.5</v>
      </c>
      <c r="O21" s="9">
        <v>320271</v>
      </c>
      <c r="P21" s="9">
        <v>2059780</v>
      </c>
      <c r="Q21" s="10">
        <f t="shared" si="6"/>
        <v>8823685.6699999999</v>
      </c>
    </row>
    <row r="22" spans="2:17" ht="24.95" customHeight="1" x14ac:dyDescent="0.25">
      <c r="B22" s="7" t="s">
        <v>32</v>
      </c>
      <c r="C22" s="8">
        <v>3800000</v>
      </c>
      <c r="D22" s="9">
        <v>-2000911</v>
      </c>
      <c r="E22" s="8">
        <v>0</v>
      </c>
      <c r="F22" s="8">
        <v>0</v>
      </c>
      <c r="G22" s="8">
        <v>0</v>
      </c>
      <c r="H22" s="8"/>
      <c r="I22" s="8">
        <v>7464</v>
      </c>
      <c r="J22" s="8">
        <v>0</v>
      </c>
      <c r="K22" s="8">
        <v>0</v>
      </c>
      <c r="L22" s="8">
        <v>0</v>
      </c>
      <c r="M22" s="8">
        <v>287855</v>
      </c>
      <c r="N22" s="8">
        <v>2150</v>
      </c>
      <c r="O22" s="9">
        <v>98358</v>
      </c>
      <c r="P22" s="9">
        <v>3638</v>
      </c>
      <c r="Q22" s="10">
        <f t="shared" si="6"/>
        <v>399465</v>
      </c>
    </row>
    <row r="23" spans="2:17" ht="24.95" customHeight="1" x14ac:dyDescent="0.25">
      <c r="B23" s="7" t="s">
        <v>33</v>
      </c>
      <c r="C23" s="8">
        <v>10530000</v>
      </c>
      <c r="D23" s="9">
        <v>1150000</v>
      </c>
      <c r="E23" s="8">
        <v>543581.42000000004</v>
      </c>
      <c r="F23" s="8">
        <v>531311.77</v>
      </c>
      <c r="G23" s="8">
        <v>556076.13</v>
      </c>
      <c r="H23" s="8">
        <v>503592.08</v>
      </c>
      <c r="I23" s="8">
        <v>528295.15</v>
      </c>
      <c r="J23" s="8">
        <v>763602.75</v>
      </c>
      <c r="K23" s="8">
        <v>561695.15</v>
      </c>
      <c r="L23" s="8">
        <v>1162040.33</v>
      </c>
      <c r="M23" s="8">
        <v>579477.87</v>
      </c>
      <c r="N23" s="8">
        <v>628649.31000000006</v>
      </c>
      <c r="O23" s="9">
        <v>868214.56</v>
      </c>
      <c r="P23" s="9">
        <v>3001888.85</v>
      </c>
      <c r="Q23" s="10">
        <f t="shared" si="6"/>
        <v>10228425.369999999</v>
      </c>
    </row>
    <row r="24" spans="2:17" ht="24.95" customHeight="1" x14ac:dyDescent="0.25">
      <c r="B24" s="7" t="s">
        <v>34</v>
      </c>
      <c r="C24" s="8">
        <v>10200000</v>
      </c>
      <c r="D24" s="9">
        <v>1500000</v>
      </c>
      <c r="E24" s="8">
        <v>705583.26</v>
      </c>
      <c r="F24" s="8">
        <v>482951.1</v>
      </c>
      <c r="G24" s="8">
        <v>745677.35</v>
      </c>
      <c r="H24" s="8">
        <v>1131402.8</v>
      </c>
      <c r="I24" s="8">
        <v>573102.38</v>
      </c>
      <c r="J24" s="8">
        <v>799282.67</v>
      </c>
      <c r="K24" s="8">
        <v>123980</v>
      </c>
      <c r="L24" s="8">
        <v>1144111.76</v>
      </c>
      <c r="M24" s="8">
        <v>2266067.92</v>
      </c>
      <c r="N24" s="8">
        <v>685717.09</v>
      </c>
      <c r="O24" s="9">
        <v>1355419.71</v>
      </c>
      <c r="P24" s="9">
        <v>696967.84</v>
      </c>
      <c r="Q24" s="10">
        <f t="shared" si="6"/>
        <v>10710263.879999999</v>
      </c>
    </row>
    <row r="25" spans="2:17" ht="24.95" customHeight="1" x14ac:dyDescent="0.25">
      <c r="B25" s="12" t="s">
        <v>35</v>
      </c>
      <c r="C25" s="8">
        <v>30100000</v>
      </c>
      <c r="D25" s="9">
        <v>-6931683.3899999997</v>
      </c>
      <c r="E25" s="8">
        <v>0</v>
      </c>
      <c r="F25" s="8">
        <v>604548.65</v>
      </c>
      <c r="G25" s="8">
        <v>494954.5</v>
      </c>
      <c r="H25" s="8">
        <v>60346.46</v>
      </c>
      <c r="I25" s="8">
        <v>131688.03</v>
      </c>
      <c r="J25" s="8">
        <v>1913398.4</v>
      </c>
      <c r="K25" s="8">
        <v>74811.92</v>
      </c>
      <c r="L25" s="8">
        <v>327735</v>
      </c>
      <c r="M25" s="8">
        <v>735687.51</v>
      </c>
      <c r="N25" s="8">
        <v>3330000</v>
      </c>
      <c r="O25" s="9">
        <v>1381946.7</v>
      </c>
      <c r="P25" s="9">
        <v>1648831.27</v>
      </c>
      <c r="Q25" s="10">
        <f t="shared" si="6"/>
        <v>10703948.439999999</v>
      </c>
    </row>
    <row r="26" spans="2:17" ht="24.95" customHeight="1" x14ac:dyDescent="0.25">
      <c r="B26" s="12" t="s">
        <v>36</v>
      </c>
      <c r="C26" s="8">
        <v>18930000</v>
      </c>
      <c r="D26" s="9">
        <v>-5480239.6299999999</v>
      </c>
      <c r="E26" s="8">
        <v>141025.89000000001</v>
      </c>
      <c r="F26" s="8">
        <v>140870.35999999999</v>
      </c>
      <c r="G26" s="8">
        <v>295161.59000000003</v>
      </c>
      <c r="H26" s="8">
        <v>1348078.17</v>
      </c>
      <c r="I26" s="8">
        <v>444970.73</v>
      </c>
      <c r="J26" s="8">
        <v>324597.64</v>
      </c>
      <c r="K26" s="8">
        <v>2077629.16</v>
      </c>
      <c r="L26" s="8">
        <v>872718.29</v>
      </c>
      <c r="M26" s="8">
        <v>2030812.71</v>
      </c>
      <c r="N26" s="8">
        <v>1033938.74</v>
      </c>
      <c r="O26" s="9">
        <v>1387024.53</v>
      </c>
      <c r="P26" s="9">
        <v>2360124.27</v>
      </c>
      <c r="Q26" s="10">
        <f t="shared" si="6"/>
        <v>12456952.079999998</v>
      </c>
    </row>
    <row r="27" spans="2:17" ht="24.95" customHeight="1" x14ac:dyDescent="0.25">
      <c r="B27" s="7" t="s">
        <v>37</v>
      </c>
      <c r="C27" s="8">
        <v>24125000</v>
      </c>
      <c r="D27" s="9">
        <v>4009790.8</v>
      </c>
      <c r="E27" s="8">
        <v>72726.66</v>
      </c>
      <c r="F27" s="8">
        <v>1579795.8</v>
      </c>
      <c r="G27" s="8">
        <v>2493717.6</v>
      </c>
      <c r="H27" s="8">
        <v>0</v>
      </c>
      <c r="I27" s="8">
        <v>0</v>
      </c>
      <c r="J27" s="8">
        <v>5359896.3</v>
      </c>
      <c r="K27" s="8">
        <v>0</v>
      </c>
      <c r="L27" s="8">
        <v>0</v>
      </c>
      <c r="M27" s="8">
        <v>1004846.7</v>
      </c>
      <c r="N27" s="8">
        <v>0</v>
      </c>
      <c r="P27" s="9">
        <v>8498777.6999999993</v>
      </c>
      <c r="Q27" s="10">
        <f t="shared" si="6"/>
        <v>19009760.759999998</v>
      </c>
    </row>
    <row r="28" spans="2:17" ht="24.95" customHeight="1" x14ac:dyDescent="0.25">
      <c r="B28" s="4" t="s">
        <v>38</v>
      </c>
      <c r="C28" s="5">
        <f>SUM(C29:C37)</f>
        <v>328642959</v>
      </c>
      <c r="D28" s="5">
        <f>SUM(D29:D37)</f>
        <v>-115418436.2</v>
      </c>
      <c r="E28" s="5">
        <f t="shared" ref="E28:P28" si="7">SUM(E29:E37)</f>
        <v>0</v>
      </c>
      <c r="F28" s="5">
        <f t="shared" si="7"/>
        <v>29523094.02</v>
      </c>
      <c r="G28" s="5">
        <f t="shared" si="7"/>
        <v>17138966.34</v>
      </c>
      <c r="H28" s="5">
        <f t="shared" si="7"/>
        <v>66575221.850000001</v>
      </c>
      <c r="I28" s="5">
        <f t="shared" si="7"/>
        <v>5210569.3900000006</v>
      </c>
      <c r="J28" s="5">
        <f t="shared" si="7"/>
        <v>1690669.0699999998</v>
      </c>
      <c r="K28" s="5">
        <f t="shared" si="7"/>
        <v>351108.18</v>
      </c>
      <c r="L28" s="5">
        <f t="shared" si="7"/>
        <v>225460.41</v>
      </c>
      <c r="M28" s="5">
        <f t="shared" si="7"/>
        <v>5139207.38</v>
      </c>
      <c r="N28" s="5">
        <f t="shared" si="7"/>
        <v>344056.96</v>
      </c>
      <c r="O28" s="5">
        <f t="shared" si="7"/>
        <v>4796538.9799999995</v>
      </c>
      <c r="P28" s="5">
        <f t="shared" si="7"/>
        <v>40869660.480000004</v>
      </c>
      <c r="Q28" s="6">
        <f>+Q29+Q30+Q31+Q32+Q33+Q35+Q34+Q36+Q37+Q38+Q39</f>
        <v>172228940.07999998</v>
      </c>
    </row>
    <row r="29" spans="2:17" ht="24.95" customHeight="1" x14ac:dyDescent="0.25">
      <c r="B29" s="7" t="s">
        <v>39</v>
      </c>
      <c r="C29" s="8">
        <v>3775000</v>
      </c>
      <c r="D29" s="9">
        <v>2776048.24</v>
      </c>
      <c r="E29" s="8">
        <v>0</v>
      </c>
      <c r="F29" s="8">
        <v>23950</v>
      </c>
      <c r="G29" s="8">
        <v>0</v>
      </c>
      <c r="H29" s="8"/>
      <c r="I29" s="8">
        <v>301399.14</v>
      </c>
      <c r="J29" s="8">
        <v>0</v>
      </c>
      <c r="K29" s="8">
        <v>157920.4</v>
      </c>
      <c r="L29" s="8">
        <v>0</v>
      </c>
      <c r="M29" s="8">
        <v>368710.8</v>
      </c>
      <c r="N29" s="8">
        <v>244338.19</v>
      </c>
      <c r="O29" s="8">
        <v>94311.95</v>
      </c>
      <c r="P29" s="9">
        <v>264717.94</v>
      </c>
      <c r="Q29" s="10">
        <f t="shared" si="6"/>
        <v>1455348.42</v>
      </c>
    </row>
    <row r="30" spans="2:17" ht="24.95" customHeight="1" x14ac:dyDescent="0.25">
      <c r="B30" s="7" t="s">
        <v>40</v>
      </c>
      <c r="C30" s="8">
        <v>7300000</v>
      </c>
      <c r="D30" s="9">
        <v>-6697850</v>
      </c>
      <c r="E30" s="8">
        <v>0</v>
      </c>
      <c r="F30" s="8">
        <v>0</v>
      </c>
      <c r="G30" s="8">
        <v>15199.91</v>
      </c>
      <c r="H30" s="8"/>
      <c r="I30" s="8"/>
      <c r="J30" s="8">
        <v>0</v>
      </c>
      <c r="K30" s="8">
        <v>0</v>
      </c>
      <c r="L30" s="8">
        <v>0</v>
      </c>
      <c r="M30" s="8">
        <v>78150</v>
      </c>
      <c r="N30" s="8">
        <v>0</v>
      </c>
      <c r="O30" s="8">
        <v>1947</v>
      </c>
      <c r="P30" s="9">
        <v>121690</v>
      </c>
      <c r="Q30" s="10">
        <f t="shared" si="6"/>
        <v>216986.91</v>
      </c>
    </row>
    <row r="31" spans="2:17" ht="24.95" customHeight="1" x14ac:dyDescent="0.25">
      <c r="B31" s="7" t="s">
        <v>41</v>
      </c>
      <c r="C31" s="8">
        <v>191500000</v>
      </c>
      <c r="D31" s="9">
        <v>-31756766.969999999</v>
      </c>
      <c r="E31" s="8">
        <v>0</v>
      </c>
      <c r="F31" s="8">
        <v>29352067.309999999</v>
      </c>
      <c r="G31" s="8">
        <v>14583333</v>
      </c>
      <c r="H31" s="8">
        <v>65112295.060000002</v>
      </c>
      <c r="I31" s="8">
        <v>4791.45</v>
      </c>
      <c r="J31" s="8">
        <v>0</v>
      </c>
      <c r="K31" s="8">
        <v>0</v>
      </c>
      <c r="L31" s="8">
        <v>0</v>
      </c>
      <c r="M31" s="8">
        <v>52132.19</v>
      </c>
      <c r="N31" s="8">
        <v>39834.32</v>
      </c>
      <c r="O31" s="8">
        <v>6029.03</v>
      </c>
      <c r="P31" s="9">
        <v>35251728.520000003</v>
      </c>
      <c r="Q31" s="10">
        <f t="shared" si="6"/>
        <v>144402210.88</v>
      </c>
    </row>
    <row r="32" spans="2:17" ht="24.95" customHeight="1" x14ac:dyDescent="0.25">
      <c r="B32" s="7" t="s">
        <v>42</v>
      </c>
      <c r="C32" s="8">
        <v>3500000</v>
      </c>
      <c r="D32" s="9">
        <v>-1879901</v>
      </c>
      <c r="E32" s="8">
        <v>0</v>
      </c>
      <c r="F32" s="8">
        <v>0</v>
      </c>
      <c r="G32" s="8">
        <v>1014543</v>
      </c>
      <c r="H32" s="8"/>
      <c r="I32" s="8">
        <v>796.57</v>
      </c>
      <c r="J32" s="8">
        <v>0</v>
      </c>
      <c r="K32" s="8">
        <v>0</v>
      </c>
      <c r="L32" s="8">
        <v>0</v>
      </c>
      <c r="M32" s="8">
        <v>1000</v>
      </c>
      <c r="N32" s="8">
        <v>1991</v>
      </c>
      <c r="O32" s="8">
        <v>12775.7</v>
      </c>
      <c r="P32" s="9">
        <v>585234.4</v>
      </c>
      <c r="Q32" s="10">
        <f t="shared" si="6"/>
        <v>1616340.67</v>
      </c>
    </row>
    <row r="33" spans="2:17" ht="24.95" customHeight="1" x14ac:dyDescent="0.25">
      <c r="B33" s="7" t="s">
        <v>43</v>
      </c>
      <c r="C33" s="8">
        <v>3080000</v>
      </c>
      <c r="D33" s="9">
        <v>-1489760.1</v>
      </c>
      <c r="E33" s="8">
        <v>0</v>
      </c>
      <c r="F33" s="8">
        <v>0</v>
      </c>
      <c r="G33" s="8">
        <v>2879.97</v>
      </c>
      <c r="H33" s="8">
        <v>11625.63</v>
      </c>
      <c r="I33" s="8">
        <v>3536.87</v>
      </c>
      <c r="J33" s="8">
        <v>267820.02</v>
      </c>
      <c r="K33" s="8">
        <v>0</v>
      </c>
      <c r="L33" s="8">
        <v>0</v>
      </c>
      <c r="M33" s="8">
        <v>9740.44</v>
      </c>
      <c r="N33" s="8">
        <v>877.45</v>
      </c>
      <c r="O33" s="8">
        <v>495.6</v>
      </c>
      <c r="P33" s="9">
        <v>502555.1</v>
      </c>
      <c r="Q33" s="10">
        <f t="shared" si="6"/>
        <v>799531.08</v>
      </c>
    </row>
    <row r="34" spans="2:17" ht="24.95" customHeight="1" x14ac:dyDescent="0.25">
      <c r="B34" s="7" t="s">
        <v>44</v>
      </c>
      <c r="C34" s="8">
        <v>2460000</v>
      </c>
      <c r="D34" s="9">
        <v>-1492025.48</v>
      </c>
      <c r="E34" s="8">
        <v>0</v>
      </c>
      <c r="F34" s="8">
        <v>0</v>
      </c>
      <c r="G34" s="8">
        <v>18169.79</v>
      </c>
      <c r="H34" s="8">
        <v>137751.79999999999</v>
      </c>
      <c r="I34" s="8">
        <v>6490.5</v>
      </c>
      <c r="J34" s="8">
        <v>0</v>
      </c>
      <c r="K34" s="8">
        <v>0</v>
      </c>
      <c r="L34" s="8">
        <v>0</v>
      </c>
      <c r="M34" s="8">
        <v>31242.560000000001</v>
      </c>
      <c r="N34" s="8">
        <v>1162.8499999999999</v>
      </c>
      <c r="O34" s="8">
        <v>4921.54</v>
      </c>
      <c r="P34" s="9">
        <v>8870.34</v>
      </c>
      <c r="Q34" s="10">
        <f t="shared" si="6"/>
        <v>208609.38</v>
      </c>
    </row>
    <row r="35" spans="2:17" ht="24.95" customHeight="1" x14ac:dyDescent="0.25">
      <c r="B35" s="12" t="s">
        <v>45</v>
      </c>
      <c r="C35" s="8">
        <v>18393898</v>
      </c>
      <c r="D35" s="9">
        <v>-5319877.7699999996</v>
      </c>
      <c r="E35" s="8">
        <v>0</v>
      </c>
      <c r="F35" s="8">
        <v>0</v>
      </c>
      <c r="G35" s="8">
        <v>41454.97</v>
      </c>
      <c r="H35" s="8">
        <v>409516.83</v>
      </c>
      <c r="I35" s="8">
        <v>3609701.95</v>
      </c>
      <c r="J35" s="8">
        <v>35160.1</v>
      </c>
      <c r="K35" s="8">
        <v>0</v>
      </c>
      <c r="L35" s="8">
        <v>0</v>
      </c>
      <c r="M35" s="8">
        <v>3720836.27</v>
      </c>
      <c r="N35" s="8">
        <v>0</v>
      </c>
      <c r="O35" s="8">
        <v>2787.98</v>
      </c>
      <c r="P35" s="9">
        <v>1845243.17</v>
      </c>
      <c r="Q35" s="10">
        <f t="shared" si="6"/>
        <v>9664701.2699999996</v>
      </c>
    </row>
    <row r="36" spans="2:17" ht="24.95" customHeight="1" x14ac:dyDescent="0.25">
      <c r="B36" s="12" t="s">
        <v>46</v>
      </c>
      <c r="C36" s="8"/>
      <c r="D36" s="9"/>
      <c r="E36" s="8"/>
      <c r="F36" s="8"/>
      <c r="G36" s="8"/>
      <c r="H36" s="8"/>
      <c r="I36" s="8"/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9"/>
      <c r="Q36" s="10">
        <f t="shared" si="6"/>
        <v>0</v>
      </c>
    </row>
    <row r="37" spans="2:17" ht="24.95" customHeight="1" x14ac:dyDescent="0.25">
      <c r="B37" s="7" t="s">
        <v>47</v>
      </c>
      <c r="C37" s="8">
        <v>98634061</v>
      </c>
      <c r="D37" s="9">
        <v>-69558303.120000005</v>
      </c>
      <c r="E37" s="8">
        <v>0</v>
      </c>
      <c r="F37" s="8">
        <v>147076.71</v>
      </c>
      <c r="G37" s="8">
        <v>1463385.7</v>
      </c>
      <c r="H37" s="8">
        <v>904032.53</v>
      </c>
      <c r="I37" s="8">
        <v>1283852.9099999999</v>
      </c>
      <c r="J37" s="8">
        <v>1387688.95</v>
      </c>
      <c r="K37" s="8">
        <v>193187.78</v>
      </c>
      <c r="L37" s="8">
        <v>225460.41</v>
      </c>
      <c r="M37" s="8">
        <v>877395.12</v>
      </c>
      <c r="N37" s="8">
        <v>55853.15</v>
      </c>
      <c r="O37" s="8">
        <v>4673270.18</v>
      </c>
      <c r="P37" s="9">
        <v>2289621.0099999998</v>
      </c>
      <c r="Q37" s="10">
        <f t="shared" si="6"/>
        <v>13500824.450000001</v>
      </c>
    </row>
    <row r="38" spans="2:17" ht="24.95" customHeight="1" x14ac:dyDescent="0.25">
      <c r="B38" s="4" t="s">
        <v>48</v>
      </c>
      <c r="C38" s="5">
        <f>SUM(C39:C44)</f>
        <v>3750000</v>
      </c>
      <c r="D38" s="5">
        <f>SUM(D39:D44)</f>
        <v>-2703801.5</v>
      </c>
      <c r="E38" s="5">
        <f t="shared" ref="E38:M38" si="8">SUM(E39:E44)</f>
        <v>0</v>
      </c>
      <c r="F38" s="5">
        <f t="shared" si="8"/>
        <v>0</v>
      </c>
      <c r="G38" s="5">
        <f t="shared" si="8"/>
        <v>11568.26</v>
      </c>
      <c r="H38" s="5">
        <f t="shared" si="8"/>
        <v>56037.73</v>
      </c>
      <c r="I38" s="5">
        <f t="shared" si="8"/>
        <v>104587.52</v>
      </c>
      <c r="J38" s="5">
        <f t="shared" si="8"/>
        <v>10000</v>
      </c>
      <c r="K38" s="5">
        <f t="shared" si="8"/>
        <v>10000</v>
      </c>
      <c r="L38" s="5">
        <f t="shared" si="8"/>
        <v>-10000</v>
      </c>
      <c r="M38" s="5">
        <f t="shared" si="8"/>
        <v>0</v>
      </c>
      <c r="N38" s="8">
        <v>0</v>
      </c>
      <c r="O38" s="8">
        <v>0</v>
      </c>
      <c r="P38" s="8">
        <v>0</v>
      </c>
      <c r="Q38" s="10">
        <f t="shared" si="6"/>
        <v>182193.51</v>
      </c>
    </row>
    <row r="39" spans="2:17" ht="24.95" customHeight="1" x14ac:dyDescent="0.25">
      <c r="B39" s="7" t="s">
        <v>49</v>
      </c>
      <c r="C39" s="8">
        <v>3750000</v>
      </c>
      <c r="D39" s="9">
        <v>-2703801.5</v>
      </c>
      <c r="E39" s="8">
        <v>0</v>
      </c>
      <c r="F39" s="8">
        <v>0</v>
      </c>
      <c r="G39" s="8">
        <v>11568.26</v>
      </c>
      <c r="H39" s="8">
        <v>56037.73</v>
      </c>
      <c r="I39" s="8">
        <v>104587.52</v>
      </c>
      <c r="J39" s="8">
        <v>10000</v>
      </c>
      <c r="K39" s="8">
        <v>10000</v>
      </c>
      <c r="L39" s="8">
        <v>-10000</v>
      </c>
      <c r="M39" s="8">
        <v>0</v>
      </c>
      <c r="N39" s="8">
        <v>0</v>
      </c>
      <c r="P39" s="9"/>
      <c r="Q39" s="10">
        <f t="shared" si="6"/>
        <v>182193.51</v>
      </c>
    </row>
    <row r="40" spans="2:17" ht="24.95" customHeight="1" x14ac:dyDescent="0.25">
      <c r="B40" s="12" t="s">
        <v>50</v>
      </c>
      <c r="C40" s="8"/>
      <c r="D40" s="9"/>
      <c r="E40" s="8">
        <v>0</v>
      </c>
      <c r="F40" s="8">
        <v>0</v>
      </c>
      <c r="G40" s="8">
        <v>0</v>
      </c>
      <c r="H40" s="8"/>
      <c r="I40" s="8"/>
      <c r="J40" s="8">
        <v>0</v>
      </c>
      <c r="K40" s="8">
        <v>0</v>
      </c>
      <c r="L40" s="8">
        <v>0</v>
      </c>
      <c r="M40" s="8">
        <v>0</v>
      </c>
      <c r="N40" s="8">
        <v>0</v>
      </c>
      <c r="P40" s="9"/>
      <c r="Q40" s="10">
        <f t="shared" si="6"/>
        <v>0</v>
      </c>
    </row>
    <row r="41" spans="2:17" ht="24.95" customHeight="1" x14ac:dyDescent="0.25">
      <c r="B41" s="12" t="s">
        <v>51</v>
      </c>
      <c r="C41" s="8"/>
      <c r="D41" s="9"/>
      <c r="E41" s="8"/>
      <c r="F41" s="8"/>
      <c r="G41" s="8"/>
      <c r="H41" s="8"/>
      <c r="I41" s="8"/>
      <c r="J41" s="8">
        <v>0</v>
      </c>
      <c r="K41" s="8">
        <v>0</v>
      </c>
      <c r="L41" s="8">
        <v>0</v>
      </c>
      <c r="M41" s="8">
        <v>0</v>
      </c>
      <c r="N41" s="8">
        <v>0</v>
      </c>
      <c r="P41" s="9"/>
      <c r="Q41" s="10">
        <f t="shared" si="6"/>
        <v>0</v>
      </c>
    </row>
    <row r="42" spans="2:17" ht="24.95" customHeight="1" x14ac:dyDescent="0.25">
      <c r="B42" s="12" t="s">
        <v>52</v>
      </c>
      <c r="C42" s="8"/>
      <c r="D42" s="9"/>
      <c r="E42" s="8"/>
      <c r="F42" s="8"/>
      <c r="G42" s="8"/>
      <c r="H42" s="8"/>
      <c r="I42" s="8"/>
      <c r="J42" s="8">
        <v>0</v>
      </c>
      <c r="K42" s="8">
        <v>0</v>
      </c>
      <c r="L42" s="8">
        <v>0</v>
      </c>
      <c r="M42" s="8">
        <v>0</v>
      </c>
      <c r="N42" s="8">
        <v>0</v>
      </c>
      <c r="P42" s="9"/>
      <c r="Q42" s="10">
        <f t="shared" si="6"/>
        <v>0</v>
      </c>
    </row>
    <row r="43" spans="2:17" ht="24.95" customHeight="1" x14ac:dyDescent="0.25">
      <c r="B43" s="12" t="s">
        <v>53</v>
      </c>
      <c r="C43" s="8"/>
      <c r="D43" s="9"/>
      <c r="E43" s="8"/>
      <c r="F43" s="8"/>
      <c r="G43" s="8"/>
      <c r="H43" s="8"/>
      <c r="I43" s="8"/>
      <c r="J43" s="8">
        <v>0</v>
      </c>
      <c r="K43" s="8">
        <v>0</v>
      </c>
      <c r="L43" s="8">
        <v>0</v>
      </c>
      <c r="M43" s="8">
        <v>0</v>
      </c>
      <c r="N43" s="8">
        <v>0</v>
      </c>
      <c r="P43" s="9"/>
      <c r="Q43" s="10">
        <f t="shared" si="6"/>
        <v>0</v>
      </c>
    </row>
    <row r="44" spans="2:17" ht="24.95" customHeight="1" x14ac:dyDescent="0.25">
      <c r="B44" s="12" t="s">
        <v>54</v>
      </c>
      <c r="C44" s="8"/>
      <c r="D44" s="9"/>
      <c r="E44" s="8"/>
      <c r="F44" s="8"/>
      <c r="G44" s="8"/>
      <c r="H44" s="8"/>
      <c r="I44" s="8"/>
      <c r="J44" s="8">
        <v>0</v>
      </c>
      <c r="K44" s="8">
        <v>0</v>
      </c>
      <c r="L44" s="8">
        <v>0</v>
      </c>
      <c r="M44" s="8">
        <v>0</v>
      </c>
      <c r="N44" s="8">
        <v>0</v>
      </c>
      <c r="P44" s="9"/>
      <c r="Q44" s="10">
        <f t="shared" si="6"/>
        <v>0</v>
      </c>
    </row>
    <row r="45" spans="2:17" ht="24.95" customHeight="1" x14ac:dyDescent="0.25">
      <c r="B45" s="7" t="s">
        <v>55</v>
      </c>
      <c r="C45" s="8"/>
      <c r="D45" s="9"/>
      <c r="E45" s="8"/>
      <c r="F45" s="8"/>
      <c r="G45" s="8"/>
      <c r="H45" s="8"/>
      <c r="I45" s="8"/>
      <c r="J45" s="8">
        <v>0</v>
      </c>
      <c r="K45" s="8">
        <v>0</v>
      </c>
      <c r="L45" s="8">
        <v>0</v>
      </c>
      <c r="M45" s="8">
        <v>0</v>
      </c>
      <c r="N45" s="8">
        <v>0</v>
      </c>
      <c r="P45" s="9"/>
      <c r="Q45" s="10">
        <f t="shared" si="6"/>
        <v>0</v>
      </c>
    </row>
    <row r="46" spans="2:17" ht="24.95" customHeight="1" x14ac:dyDescent="0.25">
      <c r="B46" s="12" t="s">
        <v>56</v>
      </c>
      <c r="C46" s="5">
        <f>SUM(C47:C53)</f>
        <v>0</v>
      </c>
      <c r="D46" s="9"/>
      <c r="E46" s="5">
        <f>SUM(E47:E53)</f>
        <v>0</v>
      </c>
      <c r="F46" s="5">
        <f>SUM(F47:F53)</f>
        <v>0</v>
      </c>
      <c r="G46" s="5">
        <f>SUM(G47:G53)</f>
        <v>0</v>
      </c>
      <c r="H46" s="5"/>
      <c r="I46" s="5"/>
      <c r="J46" s="5">
        <v>0</v>
      </c>
      <c r="K46" s="5">
        <v>0</v>
      </c>
      <c r="L46" s="5">
        <v>0</v>
      </c>
      <c r="M46" s="5">
        <v>0</v>
      </c>
      <c r="N46" s="8">
        <v>0</v>
      </c>
      <c r="P46" s="9"/>
      <c r="Q46" s="10">
        <f t="shared" si="6"/>
        <v>0</v>
      </c>
    </row>
    <row r="47" spans="2:17" ht="24.95" customHeight="1" x14ac:dyDescent="0.25">
      <c r="B47" s="4" t="s">
        <v>57</v>
      </c>
      <c r="C47" s="8"/>
      <c r="D47" s="13"/>
      <c r="E47" s="8"/>
      <c r="F47" s="8"/>
      <c r="G47" s="8"/>
      <c r="H47" s="8"/>
      <c r="I47" s="8"/>
      <c r="J47" s="8">
        <v>0</v>
      </c>
      <c r="K47" s="8">
        <v>0</v>
      </c>
      <c r="L47" s="8">
        <v>0</v>
      </c>
      <c r="M47" s="8">
        <v>0</v>
      </c>
      <c r="N47" s="8">
        <v>0</v>
      </c>
      <c r="P47" s="9"/>
      <c r="Q47" s="10">
        <f t="shared" si="6"/>
        <v>0</v>
      </c>
    </row>
    <row r="48" spans="2:17" ht="24.95" customHeight="1" x14ac:dyDescent="0.25">
      <c r="B48" s="7" t="s">
        <v>58</v>
      </c>
      <c r="C48" s="8"/>
      <c r="D48" s="9"/>
      <c r="E48" s="8"/>
      <c r="F48" s="8"/>
      <c r="G48" s="8"/>
      <c r="H48" s="8"/>
      <c r="I48" s="8"/>
      <c r="J48" s="8">
        <v>0</v>
      </c>
      <c r="K48" s="8">
        <v>0</v>
      </c>
      <c r="L48" s="8">
        <v>0</v>
      </c>
      <c r="M48" s="8">
        <v>0</v>
      </c>
      <c r="N48" s="8">
        <v>0</v>
      </c>
      <c r="P48" s="9"/>
      <c r="Q48" s="10">
        <f t="shared" si="6"/>
        <v>0</v>
      </c>
    </row>
    <row r="49" spans="2:17" ht="24.95" customHeight="1" x14ac:dyDescent="0.25">
      <c r="B49" s="12" t="s">
        <v>59</v>
      </c>
      <c r="C49" s="8"/>
      <c r="D49" s="9"/>
      <c r="E49" s="8"/>
      <c r="F49" s="8"/>
      <c r="G49" s="8"/>
      <c r="H49" s="8"/>
      <c r="I49" s="8"/>
      <c r="J49" s="8">
        <v>0</v>
      </c>
      <c r="K49" s="8">
        <v>0</v>
      </c>
      <c r="L49" s="8">
        <v>0</v>
      </c>
      <c r="M49" s="8">
        <v>0</v>
      </c>
      <c r="N49" s="8">
        <v>0</v>
      </c>
      <c r="P49" s="9"/>
      <c r="Q49" s="10">
        <f t="shared" si="6"/>
        <v>0</v>
      </c>
    </row>
    <row r="50" spans="2:17" ht="24.95" customHeight="1" x14ac:dyDescent="0.25">
      <c r="B50" s="12" t="s">
        <v>60</v>
      </c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>
        <v>0</v>
      </c>
      <c r="P50" s="9"/>
      <c r="Q50" s="10">
        <f t="shared" si="6"/>
        <v>0</v>
      </c>
    </row>
    <row r="51" spans="2:17" ht="24.95" customHeight="1" x14ac:dyDescent="0.25">
      <c r="B51" s="12" t="s">
        <v>61</v>
      </c>
      <c r="C51" s="8"/>
      <c r="D51" s="9"/>
      <c r="E51" s="8"/>
      <c r="F51" s="8"/>
      <c r="G51" s="8"/>
      <c r="H51" s="8"/>
      <c r="I51" s="8"/>
      <c r="J51" s="8"/>
      <c r="K51" s="8"/>
      <c r="L51" s="8"/>
      <c r="M51" s="8"/>
      <c r="N51" s="8">
        <v>0</v>
      </c>
      <c r="P51" s="9"/>
      <c r="Q51" s="10">
        <f t="shared" si="6"/>
        <v>0</v>
      </c>
    </row>
    <row r="52" spans="2:17" ht="24.95" customHeight="1" x14ac:dyDescent="0.25">
      <c r="B52" s="7" t="s">
        <v>62</v>
      </c>
      <c r="C52" s="8"/>
      <c r="D52" s="9"/>
      <c r="E52" s="8"/>
      <c r="F52" s="8"/>
      <c r="G52" s="8"/>
      <c r="H52" s="8"/>
      <c r="I52" s="8"/>
      <c r="J52" s="8"/>
      <c r="K52" s="8"/>
      <c r="L52" s="8"/>
      <c r="M52" s="8"/>
      <c r="N52" s="8">
        <v>0</v>
      </c>
      <c r="P52" s="9"/>
      <c r="Q52" s="10">
        <f t="shared" si="6"/>
        <v>0</v>
      </c>
    </row>
    <row r="53" spans="2:17" ht="24.95" customHeight="1" x14ac:dyDescent="0.25">
      <c r="B53" s="12" t="s">
        <v>63</v>
      </c>
      <c r="C53" s="8"/>
      <c r="D53" s="9"/>
      <c r="E53" s="8"/>
      <c r="F53" s="8"/>
      <c r="G53" s="8"/>
      <c r="H53" s="8"/>
      <c r="I53" s="8"/>
      <c r="J53" s="8"/>
      <c r="K53" s="8"/>
      <c r="L53" s="8"/>
      <c r="M53" s="8"/>
      <c r="N53" s="8">
        <v>0</v>
      </c>
      <c r="P53" s="9"/>
      <c r="Q53" s="10">
        <f t="shared" si="6"/>
        <v>0</v>
      </c>
    </row>
    <row r="54" spans="2:17" ht="24.95" customHeight="1" x14ac:dyDescent="0.25">
      <c r="B54" s="4" t="s">
        <v>64</v>
      </c>
      <c r="C54" s="5">
        <f>SUM(C55:C63)</f>
        <v>76200000</v>
      </c>
      <c r="D54" s="5">
        <f>SUM(D55:D63)</f>
        <v>-17421965</v>
      </c>
      <c r="E54" s="5">
        <f t="shared" ref="E54:P54" si="9">SUM(E55:E63)</f>
        <v>0</v>
      </c>
      <c r="F54" s="5">
        <f t="shared" si="9"/>
        <v>0</v>
      </c>
      <c r="G54" s="5">
        <f t="shared" si="9"/>
        <v>76009.97</v>
      </c>
      <c r="H54" s="5">
        <f t="shared" si="9"/>
        <v>539719.97</v>
      </c>
      <c r="I54" s="5">
        <f t="shared" si="9"/>
        <v>0</v>
      </c>
      <c r="J54" s="5">
        <f t="shared" si="9"/>
        <v>1679033.8</v>
      </c>
      <c r="K54" s="5">
        <f t="shared" si="9"/>
        <v>799946.36</v>
      </c>
      <c r="L54" s="5">
        <f t="shared" si="9"/>
        <v>0</v>
      </c>
      <c r="M54" s="5">
        <f t="shared" si="9"/>
        <v>873455.5</v>
      </c>
      <c r="N54" s="5">
        <f t="shared" si="9"/>
        <v>0</v>
      </c>
      <c r="O54" s="5">
        <f t="shared" si="9"/>
        <v>277124.89</v>
      </c>
      <c r="P54" s="5">
        <f t="shared" si="9"/>
        <v>14817523.800000001</v>
      </c>
      <c r="Q54" s="6">
        <f>+Q55+Q56+Q57+Q58+Q59+Q60+Q61+Q62+Q63</f>
        <v>19062814.289999999</v>
      </c>
    </row>
    <row r="55" spans="2:17" ht="24.95" customHeight="1" x14ac:dyDescent="0.25">
      <c r="B55" s="7" t="s">
        <v>65</v>
      </c>
      <c r="C55" s="8">
        <v>18600000</v>
      </c>
      <c r="D55" s="9">
        <v>8057737</v>
      </c>
      <c r="E55" s="8">
        <v>0</v>
      </c>
      <c r="F55" s="8">
        <v>0</v>
      </c>
      <c r="G55" s="8">
        <v>0</v>
      </c>
      <c r="H55" s="8">
        <v>221999.98</v>
      </c>
      <c r="I55" s="8">
        <v>0</v>
      </c>
      <c r="J55" s="8">
        <v>587050</v>
      </c>
      <c r="K55" s="8">
        <v>799946.36</v>
      </c>
      <c r="L55" s="8">
        <v>0</v>
      </c>
      <c r="M55" s="8">
        <v>129014.12</v>
      </c>
      <c r="N55" s="8">
        <v>0</v>
      </c>
      <c r="O55" s="8">
        <v>226974.89</v>
      </c>
      <c r="P55" s="9">
        <v>33950.019999999997</v>
      </c>
      <c r="Q55" s="10">
        <f t="shared" si="6"/>
        <v>1998935.37</v>
      </c>
    </row>
    <row r="56" spans="2:17" ht="24.95" customHeight="1" x14ac:dyDescent="0.25">
      <c r="B56" s="12" t="s">
        <v>66</v>
      </c>
      <c r="C56" s="8">
        <v>500000</v>
      </c>
      <c r="D56" s="9">
        <v>500000</v>
      </c>
      <c r="E56" s="8">
        <v>0</v>
      </c>
      <c r="F56" s="8">
        <v>0</v>
      </c>
      <c r="G56" s="8">
        <v>55460</v>
      </c>
      <c r="H56" s="8"/>
      <c r="I56" s="8"/>
      <c r="J56" s="8">
        <v>11339.8</v>
      </c>
      <c r="K56" s="8">
        <v>0</v>
      </c>
      <c r="L56" s="8">
        <v>0</v>
      </c>
      <c r="M56" s="8">
        <v>535535.92000000004</v>
      </c>
      <c r="N56" s="8"/>
      <c r="O56" s="8">
        <v>0</v>
      </c>
      <c r="P56" s="9">
        <v>121260.74</v>
      </c>
      <c r="Q56" s="10">
        <f t="shared" si="6"/>
        <v>723596.46000000008</v>
      </c>
    </row>
    <row r="57" spans="2:17" ht="24.95" customHeight="1" x14ac:dyDescent="0.25">
      <c r="B57" s="7" t="s">
        <v>67</v>
      </c>
      <c r="C57" s="8"/>
      <c r="D57" s="9">
        <v>782700</v>
      </c>
      <c r="E57" s="8"/>
      <c r="F57" s="8"/>
      <c r="G57" s="8"/>
      <c r="H57" s="8"/>
      <c r="I57" s="8"/>
      <c r="J57" s="8">
        <v>305384</v>
      </c>
      <c r="K57" s="8">
        <v>0</v>
      </c>
      <c r="L57" s="8">
        <v>0</v>
      </c>
      <c r="M57" s="8">
        <v>0</v>
      </c>
      <c r="N57" s="8"/>
      <c r="O57" s="8">
        <v>0</v>
      </c>
      <c r="P57" s="9">
        <v>438960</v>
      </c>
      <c r="Q57" s="10">
        <f t="shared" si="6"/>
        <v>744344</v>
      </c>
    </row>
    <row r="58" spans="2:17" ht="24.95" customHeight="1" x14ac:dyDescent="0.25">
      <c r="B58" s="12" t="s">
        <v>68</v>
      </c>
      <c r="C58" s="8">
        <v>12000000</v>
      </c>
      <c r="D58" s="9">
        <v>2433000</v>
      </c>
      <c r="E58" s="8">
        <v>0</v>
      </c>
      <c r="F58" s="8">
        <v>0</v>
      </c>
      <c r="G58" s="8">
        <v>20549.97</v>
      </c>
      <c r="H58" s="8"/>
      <c r="I58" s="8"/>
      <c r="J58" s="8"/>
      <c r="K58" s="8"/>
      <c r="L58" s="8"/>
      <c r="M58" s="8"/>
      <c r="N58" s="8"/>
      <c r="O58" s="8">
        <v>0</v>
      </c>
      <c r="P58" s="9">
        <v>10132614</v>
      </c>
      <c r="Q58" s="10">
        <f t="shared" si="6"/>
        <v>10153163.970000001</v>
      </c>
    </row>
    <row r="59" spans="2:17" ht="24.95" customHeight="1" x14ac:dyDescent="0.25">
      <c r="B59" s="7" t="s">
        <v>69</v>
      </c>
      <c r="C59" s="8">
        <v>13100000</v>
      </c>
      <c r="D59" s="9">
        <v>-6669702</v>
      </c>
      <c r="E59" s="8"/>
      <c r="F59" s="8"/>
      <c r="G59" s="8"/>
      <c r="H59" s="8">
        <v>6600</v>
      </c>
      <c r="I59" s="8">
        <v>0</v>
      </c>
      <c r="J59" s="8">
        <v>559320</v>
      </c>
      <c r="K59" s="8">
        <v>0</v>
      </c>
      <c r="L59" s="8">
        <v>0</v>
      </c>
      <c r="M59" s="8">
        <v>96215.46</v>
      </c>
      <c r="N59" s="8">
        <v>0</v>
      </c>
      <c r="O59" s="8">
        <v>50150</v>
      </c>
      <c r="P59" s="9">
        <v>8000.4</v>
      </c>
      <c r="Q59" s="10">
        <f t="shared" si="6"/>
        <v>720285.86</v>
      </c>
    </row>
    <row r="60" spans="2:17" ht="24.95" customHeight="1" x14ac:dyDescent="0.25">
      <c r="B60" s="7" t="s">
        <v>70</v>
      </c>
      <c r="C60" s="8"/>
      <c r="D60" s="9">
        <v>397300</v>
      </c>
      <c r="E60" s="8"/>
      <c r="F60" s="8"/>
      <c r="G60" s="8"/>
      <c r="H60" s="8">
        <v>311119.99</v>
      </c>
      <c r="I60" s="8">
        <v>0</v>
      </c>
      <c r="J60" s="8">
        <v>215940</v>
      </c>
      <c r="K60" s="8">
        <v>0</v>
      </c>
      <c r="L60" s="8">
        <v>0</v>
      </c>
      <c r="M60" s="8">
        <v>112690</v>
      </c>
      <c r="N60" s="8">
        <v>0</v>
      </c>
      <c r="O60" s="8"/>
      <c r="P60" s="9"/>
      <c r="Q60" s="10">
        <f t="shared" si="6"/>
        <v>639749.99</v>
      </c>
    </row>
    <row r="61" spans="2:17" ht="24.95" customHeight="1" x14ac:dyDescent="0.25">
      <c r="B61" s="7" t="s">
        <v>71</v>
      </c>
      <c r="C61" s="8"/>
      <c r="D61" s="9"/>
      <c r="E61" s="8"/>
      <c r="F61" s="8"/>
      <c r="G61" s="8"/>
      <c r="H61" s="8"/>
      <c r="I61" s="8"/>
      <c r="J61" s="8"/>
      <c r="K61" s="8"/>
      <c r="L61" s="8"/>
      <c r="M61" s="8"/>
      <c r="N61" s="8">
        <v>0</v>
      </c>
      <c r="O61" s="8"/>
      <c r="P61" s="9"/>
      <c r="Q61" s="10">
        <f t="shared" si="6"/>
        <v>0</v>
      </c>
    </row>
    <row r="62" spans="2:17" ht="24.95" customHeight="1" x14ac:dyDescent="0.25">
      <c r="B62" s="7" t="s">
        <v>72</v>
      </c>
      <c r="C62" s="8">
        <v>32000000</v>
      </c>
      <c r="D62" s="9">
        <v>-31753000</v>
      </c>
      <c r="E62" s="8">
        <v>0</v>
      </c>
      <c r="F62" s="8">
        <v>0</v>
      </c>
      <c r="G62" s="8">
        <v>0</v>
      </c>
      <c r="H62" s="8"/>
      <c r="I62" s="8"/>
      <c r="J62" s="8"/>
      <c r="K62" s="8"/>
      <c r="L62" s="8"/>
      <c r="M62" s="8"/>
      <c r="N62" s="8">
        <v>0</v>
      </c>
      <c r="O62" s="8"/>
      <c r="P62" s="9"/>
      <c r="Q62" s="10">
        <f t="shared" si="6"/>
        <v>0</v>
      </c>
    </row>
    <row r="63" spans="2:17" ht="24.95" customHeight="1" x14ac:dyDescent="0.25">
      <c r="B63" s="12" t="s">
        <v>73</v>
      </c>
      <c r="C63" s="8"/>
      <c r="D63" s="9">
        <v>8830000</v>
      </c>
      <c r="E63" s="8"/>
      <c r="F63" s="8"/>
      <c r="G63" s="8"/>
      <c r="H63" s="8"/>
      <c r="I63" s="8"/>
      <c r="J63" s="8"/>
      <c r="K63" s="8"/>
      <c r="L63" s="8"/>
      <c r="M63" s="8"/>
      <c r="N63" s="8">
        <v>0</v>
      </c>
      <c r="O63" s="8"/>
      <c r="P63" s="9">
        <v>4082738.64</v>
      </c>
      <c r="Q63" s="10">
        <f t="shared" si="6"/>
        <v>4082738.64</v>
      </c>
    </row>
    <row r="64" spans="2:17" ht="24.95" customHeight="1" x14ac:dyDescent="0.25">
      <c r="B64" s="4" t="s">
        <v>74</v>
      </c>
      <c r="C64" s="5">
        <f>SUM(C65:C67)</f>
        <v>10000000</v>
      </c>
      <c r="D64" s="5">
        <f>SUM(D65:D67)</f>
        <v>-9990000</v>
      </c>
      <c r="E64" s="5">
        <f>SUM(E65:E67)</f>
        <v>0</v>
      </c>
      <c r="F64" s="5">
        <f>SUM(F65:F67)</f>
        <v>0</v>
      </c>
      <c r="G64" s="5">
        <f>SUM(G65:G67)</f>
        <v>0</v>
      </c>
      <c r="H64" s="5"/>
      <c r="I64" s="5"/>
      <c r="J64" s="5"/>
      <c r="K64" s="5"/>
      <c r="L64" s="5"/>
      <c r="M64" s="5"/>
      <c r="N64" s="5">
        <v>0</v>
      </c>
      <c r="O64" s="8"/>
      <c r="P64" s="9"/>
      <c r="Q64" s="10">
        <f t="shared" si="6"/>
        <v>0</v>
      </c>
    </row>
    <row r="65" spans="2:17" ht="24.95" customHeight="1" x14ac:dyDescent="0.25">
      <c r="B65" s="7" t="s">
        <v>75</v>
      </c>
      <c r="C65" s="8">
        <v>10000000</v>
      </c>
      <c r="D65" s="9">
        <v>-9990000</v>
      </c>
      <c r="E65" s="8">
        <v>0</v>
      </c>
      <c r="F65" s="8">
        <v>0</v>
      </c>
      <c r="G65" s="8">
        <v>0</v>
      </c>
      <c r="H65" s="8"/>
      <c r="I65" s="8"/>
      <c r="J65" s="8"/>
      <c r="K65" s="8"/>
      <c r="L65" s="8"/>
      <c r="M65" s="8"/>
      <c r="N65" s="8">
        <v>0</v>
      </c>
      <c r="O65" s="8"/>
      <c r="P65" s="9"/>
      <c r="Q65" s="10">
        <f t="shared" si="6"/>
        <v>0</v>
      </c>
    </row>
    <row r="66" spans="2:17" ht="24.95" customHeight="1" x14ac:dyDescent="0.25">
      <c r="B66" s="7" t="s">
        <v>76</v>
      </c>
      <c r="C66" s="8"/>
      <c r="D66" s="9"/>
      <c r="E66" s="8"/>
      <c r="F66" s="8"/>
      <c r="G66" s="8"/>
      <c r="H66" s="8"/>
      <c r="I66" s="8"/>
      <c r="J66" s="8"/>
      <c r="K66" s="8"/>
      <c r="L66" s="8"/>
      <c r="M66" s="8"/>
      <c r="N66" s="8">
        <v>0</v>
      </c>
      <c r="O66" s="8"/>
      <c r="P66" s="9"/>
      <c r="Q66" s="10">
        <f t="shared" si="6"/>
        <v>0</v>
      </c>
    </row>
    <row r="67" spans="2:17" ht="24.95" customHeight="1" x14ac:dyDescent="0.25">
      <c r="B67" s="7" t="s">
        <v>77</v>
      </c>
      <c r="C67" s="8"/>
      <c r="D67" s="9"/>
      <c r="E67" s="8"/>
      <c r="F67" s="8"/>
      <c r="G67" s="8"/>
      <c r="H67" s="8"/>
      <c r="I67" s="8"/>
      <c r="J67" s="8"/>
      <c r="K67" s="8"/>
      <c r="L67" s="8"/>
      <c r="M67" s="8"/>
      <c r="N67" s="8">
        <v>0</v>
      </c>
      <c r="O67" s="8"/>
      <c r="P67" s="9"/>
      <c r="Q67" s="10">
        <f t="shared" si="6"/>
        <v>0</v>
      </c>
    </row>
    <row r="68" spans="2:17" ht="24.95" customHeight="1" x14ac:dyDescent="0.25">
      <c r="B68" s="12" t="s">
        <v>78</v>
      </c>
      <c r="C68" s="8"/>
      <c r="D68" s="9"/>
      <c r="E68" s="8"/>
      <c r="F68" s="8"/>
      <c r="G68" s="8"/>
      <c r="H68" s="8"/>
      <c r="I68" s="8"/>
      <c r="J68" s="8"/>
      <c r="K68" s="8"/>
      <c r="L68" s="8"/>
      <c r="M68" s="8"/>
      <c r="N68" s="8">
        <v>0</v>
      </c>
      <c r="O68" s="8"/>
      <c r="P68" s="9"/>
      <c r="Q68" s="10">
        <f t="shared" si="6"/>
        <v>0</v>
      </c>
    </row>
    <row r="69" spans="2:17" ht="24.95" customHeight="1" x14ac:dyDescent="0.25">
      <c r="B69" s="14" t="s">
        <v>79</v>
      </c>
      <c r="C69" s="5"/>
      <c r="D69" s="13"/>
      <c r="E69" s="5"/>
      <c r="F69" s="5"/>
      <c r="G69" s="5"/>
      <c r="H69" s="5"/>
      <c r="I69" s="5"/>
      <c r="J69" s="5"/>
      <c r="K69" s="5"/>
      <c r="L69" s="5"/>
      <c r="M69" s="5"/>
      <c r="N69" s="5">
        <v>0</v>
      </c>
      <c r="O69" s="8"/>
      <c r="P69" s="9"/>
      <c r="Q69" s="10">
        <f t="shared" si="6"/>
        <v>0</v>
      </c>
    </row>
    <row r="70" spans="2:17" ht="24.95" customHeight="1" x14ac:dyDescent="0.25">
      <c r="B70" s="7" t="s">
        <v>80</v>
      </c>
      <c r="C70" s="8"/>
      <c r="D70" s="9"/>
      <c r="E70" s="8"/>
      <c r="F70" s="8"/>
      <c r="G70" s="8"/>
      <c r="H70" s="8"/>
      <c r="I70" s="8"/>
      <c r="J70" s="8"/>
      <c r="K70" s="8"/>
      <c r="L70" s="8"/>
      <c r="M70" s="8"/>
      <c r="N70" s="8">
        <v>0</v>
      </c>
      <c r="O70" s="8"/>
      <c r="P70" s="9"/>
      <c r="Q70" s="10">
        <f t="shared" si="6"/>
        <v>0</v>
      </c>
    </row>
    <row r="71" spans="2:17" ht="24.95" customHeight="1" x14ac:dyDescent="0.25">
      <c r="B71" s="12" t="s">
        <v>81</v>
      </c>
      <c r="C71" s="8"/>
      <c r="D71" s="9"/>
      <c r="E71" s="8"/>
      <c r="F71" s="8"/>
      <c r="G71" s="8"/>
      <c r="H71" s="8"/>
      <c r="I71" s="8"/>
      <c r="J71" s="8"/>
      <c r="K71" s="8"/>
      <c r="L71" s="8"/>
      <c r="M71" s="8"/>
      <c r="N71" s="8">
        <v>0</v>
      </c>
      <c r="O71" s="8"/>
      <c r="P71" s="9"/>
      <c r="Q71" s="10">
        <f t="shared" si="6"/>
        <v>0</v>
      </c>
    </row>
    <row r="72" spans="2:17" ht="24.95" customHeight="1" x14ac:dyDescent="0.25">
      <c r="B72" s="4" t="s">
        <v>82</v>
      </c>
      <c r="C72" s="5">
        <f>SUM(C73:C75)</f>
        <v>0</v>
      </c>
      <c r="D72" s="13"/>
      <c r="E72" s="5">
        <f>SUM(E73:E75)</f>
        <v>0</v>
      </c>
      <c r="F72" s="5">
        <f>SUM(F73:F75)</f>
        <v>0</v>
      </c>
      <c r="G72" s="5">
        <f>SUM(G73:G75)</f>
        <v>0</v>
      </c>
      <c r="H72" s="5">
        <f t="shared" ref="H72:N72" si="10">SUM(H73:H75)</f>
        <v>0</v>
      </c>
      <c r="I72" s="5">
        <f t="shared" si="10"/>
        <v>0</v>
      </c>
      <c r="J72" s="5">
        <f t="shared" si="10"/>
        <v>0</v>
      </c>
      <c r="K72" s="5">
        <f t="shared" si="10"/>
        <v>0</v>
      </c>
      <c r="L72" s="5">
        <f t="shared" si="10"/>
        <v>0</v>
      </c>
      <c r="M72" s="5">
        <f t="shared" si="10"/>
        <v>0</v>
      </c>
      <c r="N72" s="5">
        <f t="shared" si="10"/>
        <v>0</v>
      </c>
      <c r="O72" s="8"/>
      <c r="P72" s="9"/>
      <c r="Q72" s="10">
        <f t="shared" si="6"/>
        <v>0</v>
      </c>
    </row>
    <row r="73" spans="2:17" ht="24.95" customHeight="1" x14ac:dyDescent="0.25">
      <c r="B73" s="7" t="s">
        <v>83</v>
      </c>
      <c r="C73" s="8"/>
      <c r="D73" s="9"/>
      <c r="E73" s="8"/>
      <c r="F73" s="8"/>
      <c r="G73" s="8"/>
      <c r="H73" s="8"/>
      <c r="I73" s="8"/>
      <c r="J73" s="8"/>
      <c r="K73" s="8"/>
      <c r="L73" s="8"/>
      <c r="M73" s="8"/>
      <c r="N73" s="8">
        <v>0</v>
      </c>
      <c r="O73" s="8"/>
      <c r="P73" s="9"/>
      <c r="Q73" s="10">
        <f t="shared" si="6"/>
        <v>0</v>
      </c>
    </row>
    <row r="74" spans="2:17" ht="24.95" customHeight="1" x14ac:dyDescent="0.25">
      <c r="B74" s="7" t="s">
        <v>84</v>
      </c>
      <c r="C74" s="8"/>
      <c r="D74" s="9"/>
      <c r="E74" s="8"/>
      <c r="F74" s="8"/>
      <c r="G74" s="8"/>
      <c r="H74" s="8"/>
      <c r="I74" s="8"/>
      <c r="J74" s="8"/>
      <c r="K74" s="8"/>
      <c r="L74" s="8"/>
      <c r="M74" s="8"/>
      <c r="N74" s="8">
        <v>0</v>
      </c>
      <c r="O74" s="8"/>
      <c r="P74" s="9"/>
      <c r="Q74" s="10">
        <f t="shared" si="6"/>
        <v>0</v>
      </c>
    </row>
    <row r="75" spans="2:17" ht="24.95" customHeight="1" x14ac:dyDescent="0.25">
      <c r="B75" s="12" t="s">
        <v>85</v>
      </c>
      <c r="C75" s="8"/>
      <c r="D75" s="9"/>
      <c r="E75" s="8"/>
      <c r="F75" s="8"/>
      <c r="G75" s="8"/>
      <c r="H75" s="8"/>
      <c r="I75" s="8"/>
      <c r="J75" s="8"/>
      <c r="K75" s="8"/>
      <c r="L75" s="8"/>
      <c r="M75" s="8"/>
      <c r="N75" s="8">
        <v>0</v>
      </c>
      <c r="O75" s="8"/>
      <c r="P75" s="9"/>
      <c r="Q75" s="10">
        <f t="shared" si="6"/>
        <v>0</v>
      </c>
    </row>
    <row r="76" spans="2:17" ht="24.95" customHeight="1" x14ac:dyDescent="0.25">
      <c r="B76" s="2" t="s">
        <v>86</v>
      </c>
      <c r="C76" s="15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6"/>
      <c r="Q76" s="16"/>
    </row>
    <row r="77" spans="2:17" ht="24.95" customHeight="1" x14ac:dyDescent="0.25">
      <c r="B77" s="4" t="s">
        <v>87</v>
      </c>
      <c r="C77" s="17"/>
      <c r="D77" s="13"/>
      <c r="P77" s="9"/>
      <c r="Q77" s="10">
        <f t="shared" si="6"/>
        <v>0</v>
      </c>
    </row>
    <row r="78" spans="2:17" ht="24.95" customHeight="1" x14ac:dyDescent="0.25">
      <c r="B78" s="7" t="s">
        <v>88</v>
      </c>
      <c r="C78" s="18"/>
      <c r="D78" s="9"/>
      <c r="P78" s="9"/>
      <c r="Q78" s="10">
        <f t="shared" si="6"/>
        <v>0</v>
      </c>
    </row>
    <row r="79" spans="2:17" ht="24.95" customHeight="1" x14ac:dyDescent="0.25">
      <c r="B79" s="7" t="s">
        <v>89</v>
      </c>
      <c r="C79" s="18"/>
      <c r="D79" s="9"/>
      <c r="P79" s="9"/>
      <c r="Q79" s="10">
        <f t="shared" si="6"/>
        <v>0</v>
      </c>
    </row>
    <row r="80" spans="2:17" ht="24.95" customHeight="1" x14ac:dyDescent="0.25">
      <c r="B80" s="4" t="s">
        <v>90</v>
      </c>
      <c r="C80" s="17"/>
      <c r="D80" s="13"/>
      <c r="P80" s="9"/>
      <c r="Q80" s="10">
        <f t="shared" si="6"/>
        <v>0</v>
      </c>
    </row>
    <row r="81" spans="2:17" ht="24.95" customHeight="1" x14ac:dyDescent="0.25">
      <c r="B81" s="7" t="s">
        <v>91</v>
      </c>
      <c r="C81" s="18"/>
      <c r="D81" s="9"/>
      <c r="P81" s="9"/>
      <c r="Q81" s="10">
        <f t="shared" si="6"/>
        <v>0</v>
      </c>
    </row>
    <row r="82" spans="2:17" ht="24.95" customHeight="1" x14ac:dyDescent="0.25">
      <c r="B82" s="7" t="s">
        <v>92</v>
      </c>
      <c r="C82" s="18"/>
      <c r="D82" s="9"/>
      <c r="P82" s="9"/>
      <c r="Q82" s="10">
        <f t="shared" ref="Q82:Q84" si="11">+E82+F82+G82+H82+I82+J82+K82+L82+M82+N82+O82+P82</f>
        <v>0</v>
      </c>
    </row>
    <row r="83" spans="2:17" ht="24.95" customHeight="1" x14ac:dyDescent="0.25">
      <c r="B83" s="4" t="s">
        <v>93</v>
      </c>
      <c r="C83" s="17"/>
      <c r="D83" s="13"/>
      <c r="P83" s="9"/>
      <c r="Q83" s="10">
        <f t="shared" si="11"/>
        <v>0</v>
      </c>
    </row>
    <row r="84" spans="2:17" ht="24.95" customHeight="1" x14ac:dyDescent="0.25">
      <c r="B84" s="7" t="s">
        <v>94</v>
      </c>
      <c r="C84" s="18"/>
      <c r="D84" s="9"/>
      <c r="P84" s="9"/>
      <c r="Q84" s="10">
        <f t="shared" si="11"/>
        <v>0</v>
      </c>
    </row>
    <row r="85" spans="2:17" ht="24.95" customHeight="1" x14ac:dyDescent="0.25">
      <c r="B85" s="19" t="s">
        <v>95</v>
      </c>
      <c r="C85" s="20">
        <f>+C12+C18+C28+C38+C46+C54+C64+C69+C72</f>
        <v>913909142</v>
      </c>
      <c r="D85" s="20">
        <f>+D12+D18+D28+D38+D54+D64</f>
        <v>-47913398</v>
      </c>
      <c r="E85" s="20">
        <f t="shared" ref="E85:P85" si="12">+E12+E18+E28+E38+E46+E54+E64+E69+E72</f>
        <v>26135416.060000002</v>
      </c>
      <c r="F85" s="21">
        <f t="shared" si="12"/>
        <v>63305953.810000002</v>
      </c>
      <c r="G85" s="21">
        <f t="shared" si="12"/>
        <v>50838083.329999991</v>
      </c>
      <c r="H85" s="21">
        <f t="shared" si="12"/>
        <v>98191413.220000014</v>
      </c>
      <c r="I85" s="21">
        <f t="shared" si="12"/>
        <v>33857845.060000002</v>
      </c>
      <c r="J85" s="21">
        <f t="shared" si="12"/>
        <v>43246755.829999998</v>
      </c>
      <c r="K85" s="21">
        <f t="shared" si="12"/>
        <v>49996552.749999993</v>
      </c>
      <c r="L85" s="21">
        <f t="shared" si="12"/>
        <v>38619682.359999999</v>
      </c>
      <c r="M85" s="21">
        <f t="shared" si="12"/>
        <v>51430842.710000001</v>
      </c>
      <c r="N85" s="21">
        <f t="shared" si="12"/>
        <v>46198186.390000001</v>
      </c>
      <c r="O85" s="21">
        <f t="shared" si="12"/>
        <v>72927854</v>
      </c>
      <c r="P85" s="20">
        <f t="shared" si="12"/>
        <v>163544461.71000004</v>
      </c>
      <c r="Q85" s="22">
        <f>+E85+F85+G85+H85+I85+J85+K85+L85+M85+N85+O85+P85</f>
        <v>738293047.23000002</v>
      </c>
    </row>
    <row r="90" spans="2:17" ht="24.95" customHeight="1" x14ac:dyDescent="0.25">
      <c r="J90" s="1">
        <v>0</v>
      </c>
    </row>
  </sheetData>
  <mergeCells count="4">
    <mergeCell ref="B9:B10"/>
    <mergeCell ref="C9:C10"/>
    <mergeCell ref="D9:D10"/>
    <mergeCell ref="E9:Q9"/>
  </mergeCells>
  <printOptions horizontalCentered="1" verticalCentered="1"/>
  <pageMargins left="0.39370078740157483" right="0.43307086614173229" top="0.94488188976377963" bottom="0.94488188976377963" header="0.98425196850393704" footer="0.31496062992125984"/>
  <pageSetup paperSize="11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2024-09-02T12:50:43Z</dcterms:modified>
</cp:coreProperties>
</file>