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5C2CBC33-8570-4584-9268-C9F5B24065F3}" xr6:coauthVersionLast="47" xr6:coauthVersionMax="47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AGOSTO" sheetId="12" r:id="rId6"/>
    <sheet name="MARZO" sheetId="8" state="hidden" r:id="rId7"/>
    <sheet name="Hoja1" sheetId="4" state="hidden" r:id="rId8"/>
  </sheets>
  <definedNames>
    <definedName name="_xlnm.Print_Area" localSheetId="5">AGOSTO!$A$1:$P$99</definedName>
    <definedName name="_xlnm.Print_Area" localSheetId="1">ENERO!$B$1:$Q$96</definedName>
    <definedName name="_xlnm.Print_Area" localSheetId="4">'JULIO 2022'!$A$1:$Q$100</definedName>
    <definedName name="_xlnm.Print_Area" localSheetId="6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0">'Presupuesto aprobado'!$A$1:$D$94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2" l="1"/>
  <c r="M9" i="12"/>
  <c r="N9" i="12"/>
  <c r="O9" i="12"/>
  <c r="L15" i="12"/>
  <c r="M15" i="12"/>
  <c r="N15" i="12"/>
  <c r="O15" i="12"/>
  <c r="L25" i="12"/>
  <c r="M25" i="12"/>
  <c r="N25" i="12"/>
  <c r="O25" i="12"/>
  <c r="L35" i="12"/>
  <c r="L51" i="12"/>
  <c r="M51" i="12"/>
  <c r="N51" i="12"/>
  <c r="N82" i="12" s="1"/>
  <c r="O51" i="12"/>
  <c r="L69" i="12"/>
  <c r="M69" i="12"/>
  <c r="L82" i="12"/>
  <c r="P81" i="12"/>
  <c r="P80" i="12"/>
  <c r="P79" i="12"/>
  <c r="P78" i="12"/>
  <c r="P77" i="12"/>
  <c r="P76" i="12"/>
  <c r="P75" i="12"/>
  <c r="P74" i="12"/>
  <c r="P72" i="12"/>
  <c r="P71" i="12"/>
  <c r="P70" i="12"/>
  <c r="K69" i="12"/>
  <c r="J69" i="12"/>
  <c r="I69" i="12"/>
  <c r="H69" i="12"/>
  <c r="G69" i="12"/>
  <c r="F69" i="12"/>
  <c r="E69" i="12"/>
  <c r="D69" i="12"/>
  <c r="B69" i="12"/>
  <c r="P68" i="12"/>
  <c r="P67" i="12"/>
  <c r="P66" i="12"/>
  <c r="P65" i="12"/>
  <c r="P64" i="12"/>
  <c r="P63" i="12"/>
  <c r="P62" i="12"/>
  <c r="F61" i="12"/>
  <c r="E61" i="12"/>
  <c r="D61" i="12"/>
  <c r="C61" i="12"/>
  <c r="B61" i="12"/>
  <c r="P60" i="12"/>
  <c r="P59" i="12"/>
  <c r="P58" i="12"/>
  <c r="P57" i="12"/>
  <c r="P56" i="12"/>
  <c r="P55" i="12"/>
  <c r="P54" i="12"/>
  <c r="P53" i="12"/>
  <c r="P52" i="12"/>
  <c r="K51" i="12"/>
  <c r="J51" i="12"/>
  <c r="I51" i="12"/>
  <c r="H51" i="12"/>
  <c r="G51" i="12"/>
  <c r="F51" i="12"/>
  <c r="E51" i="12"/>
  <c r="D51" i="12"/>
  <c r="C51" i="12"/>
  <c r="B51" i="12"/>
  <c r="P50" i="12"/>
  <c r="P49" i="12"/>
  <c r="P48" i="12"/>
  <c r="P47" i="12"/>
  <c r="P46" i="12"/>
  <c r="P45" i="12"/>
  <c r="P44" i="12"/>
  <c r="F43" i="12"/>
  <c r="E43" i="12"/>
  <c r="D43" i="12"/>
  <c r="B43" i="12"/>
  <c r="P42" i="12"/>
  <c r="P41" i="12"/>
  <c r="P40" i="12"/>
  <c r="P39" i="12"/>
  <c r="P38" i="12"/>
  <c r="P37" i="12"/>
  <c r="P36" i="12"/>
  <c r="K35" i="12"/>
  <c r="I35" i="12"/>
  <c r="H35" i="12"/>
  <c r="F35" i="12"/>
  <c r="D35" i="12"/>
  <c r="C35" i="12"/>
  <c r="B35" i="12"/>
  <c r="P34" i="12"/>
  <c r="P33" i="12"/>
  <c r="P32" i="12"/>
  <c r="P31" i="12"/>
  <c r="P30" i="12"/>
  <c r="P29" i="12"/>
  <c r="P28" i="12"/>
  <c r="P27" i="12"/>
  <c r="P26" i="12"/>
  <c r="K25" i="12"/>
  <c r="J25" i="12"/>
  <c r="I25" i="12"/>
  <c r="H25" i="12"/>
  <c r="G25" i="12"/>
  <c r="F25" i="12"/>
  <c r="E25" i="12"/>
  <c r="D25" i="12"/>
  <c r="C25" i="12"/>
  <c r="B25" i="12"/>
  <c r="P24" i="12"/>
  <c r="P23" i="12"/>
  <c r="P22" i="12"/>
  <c r="P21" i="12"/>
  <c r="P20" i="12"/>
  <c r="P19" i="12"/>
  <c r="P18" i="12"/>
  <c r="P17" i="12"/>
  <c r="P16" i="12"/>
  <c r="K15" i="12"/>
  <c r="J15" i="12"/>
  <c r="I15" i="12"/>
  <c r="H15" i="12"/>
  <c r="G15" i="12"/>
  <c r="F15" i="12"/>
  <c r="E15" i="12"/>
  <c r="D15" i="12"/>
  <c r="C15" i="12"/>
  <c r="B15" i="12"/>
  <c r="P14" i="12"/>
  <c r="P13" i="12"/>
  <c r="P12" i="12"/>
  <c r="P11" i="12"/>
  <c r="P10" i="12"/>
  <c r="K9" i="12"/>
  <c r="J9" i="12"/>
  <c r="I9" i="12"/>
  <c r="H9" i="12"/>
  <c r="G9" i="12"/>
  <c r="F9" i="12"/>
  <c r="E9" i="12"/>
  <c r="D9" i="12"/>
  <c r="C9" i="12"/>
  <c r="B9" i="12"/>
  <c r="O82" i="12" l="1"/>
  <c r="N8" i="12"/>
  <c r="M82" i="12"/>
  <c r="P51" i="12"/>
  <c r="L8" i="12"/>
  <c r="O8" i="12"/>
  <c r="M8" i="12"/>
  <c r="P61" i="12"/>
  <c r="G8" i="12"/>
  <c r="H8" i="12"/>
  <c r="D8" i="12"/>
  <c r="E8" i="12"/>
  <c r="I8" i="12"/>
  <c r="P69" i="12"/>
  <c r="E82" i="12"/>
  <c r="B8" i="12"/>
  <c r="F8" i="12"/>
  <c r="J8" i="12"/>
  <c r="J5" i="12" s="1"/>
  <c r="C82" i="12"/>
  <c r="G82" i="12"/>
  <c r="P43" i="12"/>
  <c r="I82" i="12"/>
  <c r="P35" i="12"/>
  <c r="P25" i="12" s="1"/>
  <c r="C8" i="12"/>
  <c r="K8" i="12"/>
  <c r="P15" i="12"/>
  <c r="K82" i="12"/>
  <c r="P9" i="12"/>
  <c r="B82" i="12"/>
  <c r="D82" i="12"/>
  <c r="F82" i="12"/>
  <c r="H82" i="12"/>
  <c r="J82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I9" i="11" s="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O83" i="11" s="1"/>
  <c r="N10" i="11"/>
  <c r="M10" i="11"/>
  <c r="L10" i="11"/>
  <c r="L9" i="11" s="1"/>
  <c r="K10" i="11"/>
  <c r="I10" i="11"/>
  <c r="H10" i="11"/>
  <c r="G10" i="11"/>
  <c r="G83" i="11" s="1"/>
  <c r="F10" i="11"/>
  <c r="F9" i="11" s="1"/>
  <c r="E10" i="11"/>
  <c r="D10" i="11"/>
  <c r="C10" i="11"/>
  <c r="C83" i="11" s="1"/>
  <c r="O9" i="11"/>
  <c r="G9" i="11"/>
  <c r="E9" i="11"/>
  <c r="H9" i="11" l="1"/>
  <c r="M83" i="11"/>
  <c r="Q36" i="11"/>
  <c r="C9" i="11"/>
  <c r="M9" i="11"/>
  <c r="E83" i="11"/>
  <c r="I83" i="11"/>
  <c r="N9" i="11"/>
  <c r="Q26" i="11"/>
  <c r="Q62" i="11"/>
  <c r="Q44" i="11"/>
  <c r="P8" i="12"/>
  <c r="Q10" i="11"/>
  <c r="P82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Q44" i="10" s="1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L9" i="10" s="1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O10" i="10"/>
  <c r="O83" i="10" s="1"/>
  <c r="N10" i="10"/>
  <c r="N83" i="10" s="1"/>
  <c r="M10" i="10"/>
  <c r="L10" i="10"/>
  <c r="K10" i="10"/>
  <c r="J10" i="10"/>
  <c r="I10" i="10"/>
  <c r="H10" i="10"/>
  <c r="G10" i="10"/>
  <c r="F10" i="10"/>
  <c r="F83" i="10" s="1"/>
  <c r="E10" i="10"/>
  <c r="D10" i="10"/>
  <c r="C10" i="10"/>
  <c r="P9" i="10"/>
  <c r="E9" i="10"/>
  <c r="C71" i="9"/>
  <c r="C63" i="9"/>
  <c r="C53" i="9"/>
  <c r="C45" i="9"/>
  <c r="C37" i="9"/>
  <c r="C27" i="9"/>
  <c r="C17" i="9"/>
  <c r="C11" i="9"/>
  <c r="C84" i="9" s="1"/>
  <c r="M9" i="10" l="1"/>
  <c r="C83" i="10"/>
  <c r="G83" i="10"/>
  <c r="K83" i="10"/>
  <c r="F9" i="10"/>
  <c r="L83" i="10"/>
  <c r="P83" i="10"/>
  <c r="Q70" i="10"/>
  <c r="C10" i="9"/>
  <c r="N9" i="10"/>
  <c r="E83" i="10"/>
  <c r="M83" i="10"/>
  <c r="C9" i="10"/>
  <c r="K9" i="10"/>
  <c r="Q36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N9" i="8" s="1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F9" i="8" s="1"/>
  <c r="E44" i="8"/>
  <c r="C44" i="8"/>
  <c r="Q43" i="8"/>
  <c r="Q42" i="8"/>
  <c r="Q41" i="8"/>
  <c r="Q40" i="8"/>
  <c r="Q39" i="8"/>
  <c r="Q38" i="8"/>
  <c r="Q37" i="8"/>
  <c r="M36" i="8"/>
  <c r="L36" i="8"/>
  <c r="J36" i="8"/>
  <c r="J9" i="8" s="1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 s="1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D9" i="8" s="1"/>
  <c r="C16" i="8"/>
  <c r="Q15" i="8"/>
  <c r="Q14" i="8"/>
  <c r="Q13" i="8"/>
  <c r="Q12" i="8"/>
  <c r="Q11" i="8"/>
  <c r="P10" i="8"/>
  <c r="O10" i="8"/>
  <c r="N10" i="8"/>
  <c r="M10" i="8"/>
  <c r="M83" i="8" s="1"/>
  <c r="L10" i="8"/>
  <c r="K10" i="8"/>
  <c r="J10" i="8"/>
  <c r="I10" i="8"/>
  <c r="H10" i="8"/>
  <c r="G10" i="8"/>
  <c r="F10" i="8"/>
  <c r="E10" i="8"/>
  <c r="D10" i="8"/>
  <c r="C10" i="8"/>
  <c r="C83" i="8" s="1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M9" i="5" s="1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O9" i="5" s="1"/>
  <c r="N10" i="5"/>
  <c r="M10" i="5"/>
  <c r="L10" i="5"/>
  <c r="K10" i="5"/>
  <c r="K9" i="5" s="1"/>
  <c r="J10" i="5"/>
  <c r="I10" i="5"/>
  <c r="H10" i="5"/>
  <c r="G10" i="5"/>
  <c r="F10" i="5"/>
  <c r="E10" i="5"/>
  <c r="D10" i="5"/>
  <c r="C10" i="5"/>
  <c r="C9" i="5" s="1"/>
  <c r="Q83" i="10" l="1"/>
  <c r="D83" i="5"/>
  <c r="H83" i="8"/>
  <c r="P83" i="8"/>
  <c r="L9" i="8"/>
  <c r="Q9" i="10"/>
  <c r="E9" i="5"/>
  <c r="Q52" i="5"/>
  <c r="E83" i="8"/>
  <c r="Q10" i="8"/>
  <c r="Q62" i="8"/>
  <c r="I9" i="5"/>
  <c r="J83" i="5"/>
  <c r="F83" i="8"/>
  <c r="N83" i="8"/>
  <c r="Q44" i="8"/>
  <c r="L83" i="5"/>
  <c r="F83" i="5"/>
  <c r="N83" i="5"/>
  <c r="Q44" i="5"/>
  <c r="I83" i="8"/>
  <c r="K83" i="5"/>
  <c r="P9" i="8"/>
  <c r="J83" i="8"/>
  <c r="Q83" i="8" s="1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5" l="1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<sst xmlns="http://schemas.openxmlformats.org/spreadsheetml/2006/main" count="758" uniqueCount="127">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</sst>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 vertical="center"/>
    </xf>
    <xf numFmtId="164" fontId="23" fillId="0" borderId="0" xfId="0" applyNumberFormat="1" applyFont="1"/>
    <xf numFmtId="0" fontId="23" fillId="0" borderId="0" xfId="0" applyFont="1" applyAlignment="1">
      <alignment wrapText="1"/>
    </xf>
    <xf numFmtId="0" fontId="25" fillId="2" borderId="11" xfId="0" applyFont="1" applyFill="1" applyBorder="1" applyAlignment="1">
      <alignment horizontal="left" vertical="center" wrapText="1"/>
    </xf>
    <xf numFmtId="164" fontId="25" fillId="2" borderId="11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left" vertical="center" wrapText="1"/>
    </xf>
    <xf numFmtId="164" fontId="25" fillId="2" borderId="12" xfId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4" fillId="0" borderId="8" xfId="0" applyFont="1" applyBorder="1" applyAlignment="1">
      <alignment horizontal="left" wrapText="1"/>
    </xf>
    <xf numFmtId="164" fontId="24" fillId="0" borderId="8" xfId="1" applyFont="1" applyBorder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164" fontId="24" fillId="0" borderId="0" xfId="1" applyFont="1" applyAlignment="1">
      <alignment vertical="center" wrapText="1"/>
    </xf>
    <xf numFmtId="164" fontId="24" fillId="0" borderId="0" xfId="0" applyNumberFormat="1" applyFont="1"/>
    <xf numFmtId="0" fontId="23" fillId="0" borderId="0" xfId="0" applyFont="1" applyAlignment="1">
      <alignment horizontal="left" wrapText="1"/>
    </xf>
    <xf numFmtId="164" fontId="23" fillId="0" borderId="0" xfId="1" applyFont="1" applyAlignment="1">
      <alignment vertical="center" wrapText="1"/>
    </xf>
    <xf numFmtId="164" fontId="23" fillId="0" borderId="0" xfId="1" applyFont="1"/>
    <xf numFmtId="164" fontId="23" fillId="6" borderId="0" xfId="1" applyFont="1" applyFill="1" applyAlignment="1">
      <alignment vertical="center" wrapText="1"/>
    </xf>
    <xf numFmtId="164" fontId="24" fillId="0" borderId="0" xfId="1" applyFont="1"/>
    <xf numFmtId="165" fontId="24" fillId="0" borderId="8" xfId="0" applyNumberFormat="1" applyFont="1" applyBorder="1"/>
    <xf numFmtId="164" fontId="24" fillId="0" borderId="8" xfId="1" applyFont="1" applyBorder="1"/>
    <xf numFmtId="165" fontId="24" fillId="0" borderId="0" xfId="0" applyNumberFormat="1" applyFont="1"/>
    <xf numFmtId="165" fontId="23" fillId="0" borderId="0" xfId="0" applyNumberFormat="1" applyFont="1"/>
    <xf numFmtId="0" fontId="25" fillId="4" borderId="9" xfId="0" applyFont="1" applyFill="1" applyBorder="1" applyAlignment="1">
      <alignment vertical="center" wrapText="1"/>
    </xf>
    <xf numFmtId="164" fontId="24" fillId="4" borderId="9" xfId="1" applyFont="1" applyFill="1" applyBorder="1"/>
    <xf numFmtId="165" fontId="24" fillId="4" borderId="9" xfId="0" applyNumberFormat="1" applyFont="1" applyFill="1" applyBorder="1"/>
    <xf numFmtId="164" fontId="24" fillId="5" borderId="0" xfId="0" applyNumberFormat="1" applyFont="1" applyFill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8" fillId="0" borderId="1" xfId="0" applyFont="1" applyBorder="1" applyAlignment="1">
      <alignment horizontal="center" vertical="top" wrapText="1" readingOrder="1"/>
    </xf>
    <xf numFmtId="0" fontId="28" fillId="0" borderId="0" xfId="0" applyFont="1" applyBorder="1" applyAlignment="1">
      <alignment horizontal="center" vertical="top" wrapText="1" readingOrder="1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1" xfId="0" applyFont="1" applyBorder="1" applyAlignment="1" applyProtection="1">
      <alignment horizontal="center" vertical="top" wrapText="1" readingOrder="1"/>
      <protection locked="0"/>
    </xf>
    <xf numFmtId="0" fontId="28" fillId="0" borderId="0" xfId="0" applyFont="1" applyAlignment="1" applyProtection="1">
      <alignment horizontal="center" vertical="top" wrapText="1" readingOrder="1"/>
      <protection locked="0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top" wrapText="1" readingOrder="1"/>
    </xf>
    <xf numFmtId="164" fontId="2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285750</xdr:rowOff>
    </xdr:from>
    <xdr:to>
      <xdr:col>2</xdr:col>
      <xdr:colOff>781050</xdr:colOff>
      <xdr:row>4</xdr:row>
      <xdr:rowOff>17769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1" y="285750"/>
          <a:ext cx="1771649" cy="12560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53" t="s">
        <v>0</v>
      </c>
      <c r="C2" s="54"/>
      <c r="D2" s="54"/>
    </row>
    <row r="3" spans="2:5" ht="21" customHeight="1" x14ac:dyDescent="0.25">
      <c r="B3" s="55" t="s">
        <v>1</v>
      </c>
      <c r="C3" s="56"/>
      <c r="D3" s="56"/>
    </row>
    <row r="4" spans="2:5" ht="15.75" x14ac:dyDescent="0.25">
      <c r="B4" s="57">
        <v>2022</v>
      </c>
      <c r="C4" s="58"/>
      <c r="D4" s="58"/>
    </row>
    <row r="5" spans="2:5" ht="15.75" customHeight="1" x14ac:dyDescent="0.25">
      <c r="B5" s="59" t="s">
        <v>2</v>
      </c>
      <c r="C5" s="60"/>
      <c r="D5" s="60"/>
    </row>
    <row r="6" spans="2:5" ht="15.75" customHeight="1" x14ac:dyDescent="0.25">
      <c r="B6" s="60" t="s">
        <v>3</v>
      </c>
      <c r="C6" s="60"/>
      <c r="D6" s="60"/>
    </row>
    <row r="8" spans="2:5" ht="15" customHeight="1" x14ac:dyDescent="0.25">
      <c r="B8" s="61" t="s">
        <v>4</v>
      </c>
      <c r="C8" s="62" t="s">
        <v>5</v>
      </c>
      <c r="D8" s="62" t="s">
        <v>6</v>
      </c>
    </row>
    <row r="9" spans="2:5" ht="30" customHeight="1" x14ac:dyDescent="0.25">
      <c r="B9" s="61"/>
      <c r="C9" s="63"/>
      <c r="D9" s="63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50" t="s">
        <v>99</v>
      </c>
      <c r="D92" s="50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50"/>
      <c r="D96" s="50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51"/>
      <c r="C99" s="51"/>
      <c r="D99" s="51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52"/>
      <c r="C102" s="52"/>
      <c r="D102" s="52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2:17" ht="21" customHeight="1" x14ac:dyDescent="0.25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7" ht="15.75" x14ac:dyDescent="0.25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2:17" ht="15.75" customHeight="1" x14ac:dyDescent="0.25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7" ht="24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50" t="s">
        <v>99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</row>
    <row r="95" spans="1:17" ht="23.25" x14ac:dyDescent="0.35">
      <c r="B95" s="28" t="s">
        <v>101</v>
      </c>
      <c r="C95" s="64" t="s">
        <v>103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</row>
    <row r="96" spans="1:17" ht="23.25" hidden="1" x14ac:dyDescent="0.35">
      <c r="B96" s="51"/>
      <c r="C96" s="51"/>
      <c r="D96" s="51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52"/>
      <c r="C99" s="52"/>
      <c r="D99" s="52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50" t="s">
        <v>102</v>
      </c>
      <c r="L94" s="50"/>
      <c r="M94" s="50"/>
      <c r="N94" s="50"/>
    </row>
    <row r="95" spans="2:17" ht="23.25" x14ac:dyDescent="0.35">
      <c r="B95" s="45" t="s">
        <v>125</v>
      </c>
      <c r="H95" s="46"/>
      <c r="I95" s="46"/>
      <c r="J95" s="46"/>
      <c r="K95" s="68" t="s">
        <v>123</v>
      </c>
      <c r="L95" s="68"/>
      <c r="M95" s="68"/>
      <c r="N95" s="68"/>
    </row>
    <row r="97" spans="1:17" ht="33.75" customHeight="1" x14ac:dyDescent="0.35">
      <c r="A97" s="1" t="s">
        <v>96</v>
      </c>
      <c r="D97" s="50" t="s">
        <v>99</v>
      </c>
      <c r="E97" s="50"/>
      <c r="F97" s="50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64" t="s">
        <v>126</v>
      </c>
      <c r="E98" s="64"/>
      <c r="F98" s="6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2"/>
  <sheetViews>
    <sheetView tabSelected="1" zoomScaleNormal="100" workbookViewId="0">
      <selection activeCell="K89" sqref="K89:P89"/>
    </sheetView>
  </sheetViews>
  <sheetFormatPr defaultColWidth="15.85546875" defaultRowHeight="30" customHeight="1" x14ac:dyDescent="0.2"/>
  <cols>
    <col min="1" max="1" width="31.5703125" style="76" customWidth="1"/>
    <col min="2" max="3" width="15.85546875" style="72"/>
    <col min="4" max="4" width="13.5703125" style="72" bestFit="1" customWidth="1"/>
    <col min="5" max="5" width="13.28515625" style="72" bestFit="1" customWidth="1"/>
    <col min="6" max="6" width="13.5703125" style="72" bestFit="1" customWidth="1"/>
    <col min="7" max="7" width="14.5703125" style="72" bestFit="1" customWidth="1"/>
    <col min="8" max="9" width="13.5703125" style="72" bestFit="1" customWidth="1"/>
    <col min="10" max="11" width="13.28515625" style="72" bestFit="1" customWidth="1"/>
    <col min="12" max="15" width="0" style="72" hidden="1" customWidth="1"/>
    <col min="16" max="16384" width="15.85546875" style="72"/>
  </cols>
  <sheetData>
    <row r="1" spans="1:17" ht="30" customHeight="1" x14ac:dyDescent="0.2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71"/>
    </row>
    <row r="2" spans="1:17" ht="30" customHeight="1" x14ac:dyDescent="0.2">
      <c r="A2" s="117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73"/>
    </row>
    <row r="3" spans="1:17" ht="30" customHeight="1" x14ac:dyDescent="0.2">
      <c r="A3" s="119">
        <v>2022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71"/>
    </row>
    <row r="4" spans="1:17" ht="30" customHeight="1" x14ac:dyDescent="0.2">
      <c r="A4" s="121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71"/>
    </row>
    <row r="5" spans="1:17" ht="30" customHeight="1" x14ac:dyDescent="0.3">
      <c r="A5" s="123"/>
      <c r="B5" s="124"/>
      <c r="C5" s="124"/>
      <c r="D5" s="123"/>
      <c r="E5" s="124" t="s">
        <v>3</v>
      </c>
      <c r="F5" s="123"/>
      <c r="G5" s="123"/>
      <c r="H5" s="123"/>
      <c r="I5" s="123"/>
      <c r="J5" s="125">
        <f>+J8-49338112.97</f>
        <v>0</v>
      </c>
      <c r="K5" s="123"/>
      <c r="L5" s="123"/>
      <c r="M5" s="123"/>
      <c r="N5" s="123"/>
      <c r="O5" s="123"/>
      <c r="P5" s="123"/>
    </row>
    <row r="6" spans="1:17" ht="30" customHeight="1" x14ac:dyDescent="0.2">
      <c r="A6" s="77" t="s">
        <v>4</v>
      </c>
      <c r="B6" s="78" t="s">
        <v>5</v>
      </c>
      <c r="C6" s="78" t="s">
        <v>6</v>
      </c>
      <c r="D6" s="79" t="s">
        <v>7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</row>
    <row r="7" spans="1:17" ht="30" customHeight="1" x14ac:dyDescent="0.2">
      <c r="A7" s="82"/>
      <c r="B7" s="83"/>
      <c r="C7" s="83"/>
      <c r="D7" s="84" t="s">
        <v>8</v>
      </c>
      <c r="E7" s="84" t="s">
        <v>9</v>
      </c>
      <c r="F7" s="84" t="s">
        <v>10</v>
      </c>
      <c r="G7" s="84" t="s">
        <v>11</v>
      </c>
      <c r="H7" s="85" t="s">
        <v>12</v>
      </c>
      <c r="I7" s="84" t="s">
        <v>13</v>
      </c>
      <c r="J7" s="85" t="s">
        <v>14</v>
      </c>
      <c r="K7" s="84" t="s">
        <v>15</v>
      </c>
      <c r="L7" s="84" t="s">
        <v>16</v>
      </c>
      <c r="M7" s="84" t="s">
        <v>17</v>
      </c>
      <c r="N7" s="84" t="s">
        <v>18</v>
      </c>
      <c r="O7" s="85" t="s">
        <v>19</v>
      </c>
      <c r="P7" s="84" t="s">
        <v>20</v>
      </c>
    </row>
    <row r="8" spans="1:17" ht="30" customHeight="1" x14ac:dyDescent="0.2">
      <c r="A8" s="86" t="s">
        <v>21</v>
      </c>
      <c r="B8" s="87">
        <f>+B9+B15+B25+B35+B43+B51+B61+B66+B69</f>
        <v>1024795636</v>
      </c>
      <c r="C8" s="87">
        <f>+C9+C15+C25+C35+C43+C51+C61+C66+C69</f>
        <v>-6307000</v>
      </c>
      <c r="D8" s="87">
        <f t="shared" ref="D8:O8" si="0">+D9+D15+D25+D35+D43+D51+D61+D66+D69</f>
        <v>34516386.939999998</v>
      </c>
      <c r="E8" s="87">
        <f t="shared" si="0"/>
        <v>78356760.780000001</v>
      </c>
      <c r="F8" s="87">
        <f t="shared" si="0"/>
        <v>50464106.840000004</v>
      </c>
      <c r="G8" s="87">
        <f t="shared" si="0"/>
        <v>136014282.98000002</v>
      </c>
      <c r="H8" s="87">
        <f t="shared" si="0"/>
        <v>58612964.839999996</v>
      </c>
      <c r="I8" s="87">
        <f t="shared" si="0"/>
        <v>52541049.399999999</v>
      </c>
      <c r="J8" s="87">
        <f t="shared" si="0"/>
        <v>49338112.969999999</v>
      </c>
      <c r="K8" s="87">
        <f t="shared" si="0"/>
        <v>85330352.840000018</v>
      </c>
      <c r="L8" s="87">
        <f t="shared" si="0"/>
        <v>0</v>
      </c>
      <c r="M8" s="87">
        <f t="shared" si="0"/>
        <v>0</v>
      </c>
      <c r="N8" s="87">
        <f t="shared" si="0"/>
        <v>0</v>
      </c>
      <c r="O8" s="87">
        <f t="shared" si="0"/>
        <v>0</v>
      </c>
      <c r="P8" s="87">
        <f>+D8+E8+F8+G8+H8+I8+J8+K8+L8+M8+N8+O8</f>
        <v>545174017.59000003</v>
      </c>
    </row>
    <row r="9" spans="1:17" ht="30" customHeight="1" x14ac:dyDescent="0.2">
      <c r="A9" s="88" t="s">
        <v>22</v>
      </c>
      <c r="B9" s="89">
        <f>SUM(B10:B14)</f>
        <v>493015272</v>
      </c>
      <c r="C9" s="89">
        <f>SUM(C10:C14)</f>
        <v>-9307000</v>
      </c>
      <c r="D9" s="89">
        <f t="shared" ref="D9:M9" si="1">SUM(D10:D14)</f>
        <v>31761117.390000001</v>
      </c>
      <c r="E9" s="89">
        <f t="shared" si="1"/>
        <v>31693384.16</v>
      </c>
      <c r="F9" s="89">
        <f t="shared" si="1"/>
        <v>32370115.090000004</v>
      </c>
      <c r="G9" s="89">
        <f t="shared" si="1"/>
        <v>54017968.43</v>
      </c>
      <c r="H9" s="89">
        <f t="shared" si="1"/>
        <v>32579590.52</v>
      </c>
      <c r="I9" s="89">
        <f>SUM(I10:I14)</f>
        <v>32977265.609999999</v>
      </c>
      <c r="J9" s="89">
        <f>SUM(J10:J14)</f>
        <v>32423570.43</v>
      </c>
      <c r="K9" s="89">
        <f t="shared" ref="K9" si="2">SUM(K10:K14)</f>
        <v>33013696.740000002</v>
      </c>
      <c r="L9" s="89">
        <f t="shared" si="1"/>
        <v>0</v>
      </c>
      <c r="M9" s="89">
        <f t="shared" si="1"/>
        <v>0</v>
      </c>
      <c r="N9" s="90">
        <f>+N10+N11+N12+N13+N14</f>
        <v>0</v>
      </c>
      <c r="O9" s="90">
        <f>+O10+O11+O12+O13+O14</f>
        <v>0</v>
      </c>
      <c r="P9" s="89">
        <f>SUM(P10:P14)</f>
        <v>280836708.37</v>
      </c>
    </row>
    <row r="10" spans="1:17" ht="30" customHeight="1" x14ac:dyDescent="0.2">
      <c r="A10" s="91" t="s">
        <v>23</v>
      </c>
      <c r="B10" s="92">
        <v>375747353</v>
      </c>
      <c r="C10" s="93">
        <v>-9829822</v>
      </c>
      <c r="D10" s="92">
        <v>26334286.199999999</v>
      </c>
      <c r="E10" s="92">
        <v>26255586.199999999</v>
      </c>
      <c r="F10" s="92">
        <v>26901888.100000001</v>
      </c>
      <c r="G10" s="92">
        <v>26306936.199999999</v>
      </c>
      <c r="H10" s="92">
        <v>27085805.039999999</v>
      </c>
      <c r="I10" s="92">
        <v>27430973.93</v>
      </c>
      <c r="J10" s="92">
        <v>26887227.039999999</v>
      </c>
      <c r="K10" s="92">
        <v>27445516.780000001</v>
      </c>
      <c r="L10" s="92">
        <v>0</v>
      </c>
      <c r="M10" s="92">
        <v>0</v>
      </c>
      <c r="N10" s="93">
        <v>0</v>
      </c>
      <c r="O10" s="93">
        <v>0</v>
      </c>
      <c r="P10" s="75">
        <f>+D10+E10+F10+G10+H10+I10+J10+K10+L10+M10+N10+O10</f>
        <v>214648219.49000001</v>
      </c>
    </row>
    <row r="11" spans="1:17" ht="30" customHeight="1" x14ac:dyDescent="0.2">
      <c r="A11" s="91" t="s">
        <v>24</v>
      </c>
      <c r="B11" s="92">
        <v>67781665</v>
      </c>
      <c r="C11" s="93">
        <v>522822</v>
      </c>
      <c r="D11" s="92">
        <v>1437000</v>
      </c>
      <c r="E11" s="92">
        <v>1460000</v>
      </c>
      <c r="F11" s="92">
        <v>1460000</v>
      </c>
      <c r="G11" s="92">
        <v>23726107.210000001</v>
      </c>
      <c r="H11" s="92">
        <v>1460000</v>
      </c>
      <c r="I11" s="92">
        <v>1470000</v>
      </c>
      <c r="J11" s="92">
        <v>1470000</v>
      </c>
      <c r="K11" s="92">
        <v>1470000</v>
      </c>
      <c r="L11" s="92">
        <v>0</v>
      </c>
      <c r="M11" s="92">
        <v>0</v>
      </c>
      <c r="N11" s="93">
        <v>0</v>
      </c>
      <c r="O11" s="93">
        <v>0</v>
      </c>
      <c r="P11" s="75">
        <f>+D11+E11+F11+G11+H11+I11+J11+K11+L11+M11+N11+O11</f>
        <v>33953107.210000001</v>
      </c>
    </row>
    <row r="12" spans="1:17" ht="30" customHeight="1" x14ac:dyDescent="0.2">
      <c r="A12" s="91" t="s">
        <v>25</v>
      </c>
      <c r="B12" s="92"/>
      <c r="C12" s="93"/>
      <c r="D12" s="92"/>
      <c r="E12" s="92"/>
      <c r="F12" s="92"/>
      <c r="G12" s="92"/>
      <c r="H12" s="92"/>
      <c r="I12" s="92"/>
      <c r="J12" s="92"/>
      <c r="K12" s="92"/>
      <c r="L12" s="92"/>
      <c r="M12" s="92">
        <v>0</v>
      </c>
      <c r="N12" s="93"/>
      <c r="O12" s="93"/>
      <c r="P12" s="75">
        <f>+D12+E12+F12+G12+H12+I12+J12+K12+L12+M12+N12</f>
        <v>0</v>
      </c>
    </row>
    <row r="13" spans="1:17" ht="30" customHeight="1" x14ac:dyDescent="0.2">
      <c r="A13" s="91" t="s">
        <v>26</v>
      </c>
      <c r="B13" s="92"/>
      <c r="C13" s="93" t="s">
        <v>100</v>
      </c>
      <c r="D13" s="92"/>
      <c r="E13" s="92"/>
      <c r="F13" s="92"/>
      <c r="G13" s="92"/>
      <c r="H13" s="92"/>
      <c r="I13" s="92"/>
      <c r="J13" s="92"/>
      <c r="K13" s="92"/>
      <c r="L13" s="92"/>
      <c r="M13" s="92">
        <v>0</v>
      </c>
      <c r="N13" s="93"/>
      <c r="O13" s="93"/>
      <c r="P13" s="75">
        <f>+D13+E13+F13+G13+H13+I13+J13+K13+L13+M13+N13</f>
        <v>0</v>
      </c>
    </row>
    <row r="14" spans="1:17" ht="30" customHeight="1" x14ac:dyDescent="0.2">
      <c r="A14" s="91" t="s">
        <v>27</v>
      </c>
      <c r="B14" s="92">
        <v>49486254</v>
      </c>
      <c r="C14" s="93"/>
      <c r="D14" s="92">
        <v>3989831.19</v>
      </c>
      <c r="E14" s="92">
        <v>3977797.96</v>
      </c>
      <c r="F14" s="92">
        <v>4008226.99</v>
      </c>
      <c r="G14" s="92">
        <v>3984925.02</v>
      </c>
      <c r="H14" s="92">
        <v>4033785.48</v>
      </c>
      <c r="I14" s="92">
        <v>4076291.68</v>
      </c>
      <c r="J14" s="92">
        <v>4066343.39</v>
      </c>
      <c r="K14" s="92">
        <v>4098179.96</v>
      </c>
      <c r="L14" s="92">
        <v>0</v>
      </c>
      <c r="M14" s="92">
        <v>0</v>
      </c>
      <c r="N14" s="93">
        <v>0</v>
      </c>
      <c r="O14" s="93">
        <v>0</v>
      </c>
      <c r="P14" s="75">
        <f>+D14+E14+F14+G14+H14+I14+J14+K14+L14+M14+N14+O14</f>
        <v>32235381.670000002</v>
      </c>
    </row>
    <row r="15" spans="1:17" ht="30" customHeight="1" x14ac:dyDescent="0.2">
      <c r="A15" s="88" t="s">
        <v>28</v>
      </c>
      <c r="B15" s="89">
        <f>SUM(B16:B24)</f>
        <v>180335892</v>
      </c>
      <c r="C15" s="89">
        <f>SUM(C16:C24)</f>
        <v>-34999712</v>
      </c>
      <c r="D15" s="89">
        <f t="shared" ref="D15:O15" si="3">SUM(D16:D24)</f>
        <v>2755269.55</v>
      </c>
      <c r="E15" s="89">
        <f t="shared" si="3"/>
        <v>10551527.290000001</v>
      </c>
      <c r="F15" s="89">
        <f t="shared" si="3"/>
        <v>7600979.4800000004</v>
      </c>
      <c r="G15" s="89">
        <f t="shared" si="3"/>
        <v>13731624.959999997</v>
      </c>
      <c r="H15" s="89">
        <f t="shared" si="3"/>
        <v>4842043.3099999996</v>
      </c>
      <c r="I15" s="89">
        <f>SUM(I16:I24)</f>
        <v>13468296.149999999</v>
      </c>
      <c r="J15" s="89">
        <f t="shared" si="3"/>
        <v>7708140.9500000002</v>
      </c>
      <c r="K15" s="89">
        <f t="shared" si="3"/>
        <v>13325600.129999999</v>
      </c>
      <c r="L15" s="89">
        <f t="shared" si="3"/>
        <v>0</v>
      </c>
      <c r="M15" s="89">
        <f t="shared" si="3"/>
        <v>0</v>
      </c>
      <c r="N15" s="89">
        <f t="shared" si="3"/>
        <v>0</v>
      </c>
      <c r="O15" s="89">
        <f t="shared" si="3"/>
        <v>0</v>
      </c>
      <c r="P15" s="90">
        <f>+P16+P17+P18+P19+P20+P21+P22+P23+P24</f>
        <v>73983481.819999993</v>
      </c>
    </row>
    <row r="16" spans="1:17" ht="30" customHeight="1" x14ac:dyDescent="0.2">
      <c r="A16" s="91" t="s">
        <v>29</v>
      </c>
      <c r="B16" s="92">
        <v>33780000</v>
      </c>
      <c r="C16" s="93">
        <v>2000</v>
      </c>
      <c r="D16" s="92">
        <v>1991078.74</v>
      </c>
      <c r="E16" s="92">
        <v>2145419.21</v>
      </c>
      <c r="F16" s="92">
        <v>2871016.63</v>
      </c>
      <c r="G16" s="92">
        <v>3307631.68</v>
      </c>
      <c r="H16" s="92">
        <v>2149961.96</v>
      </c>
      <c r="I16" s="92">
        <v>4580946.34</v>
      </c>
      <c r="J16" s="92">
        <v>3489759.29</v>
      </c>
      <c r="K16" s="92">
        <v>3699699.17</v>
      </c>
      <c r="L16" s="92">
        <v>0</v>
      </c>
      <c r="M16" s="92">
        <v>0</v>
      </c>
      <c r="N16" s="93">
        <v>0</v>
      </c>
      <c r="O16" s="93">
        <v>0</v>
      </c>
      <c r="P16" s="75">
        <f>+D16+E16+F16+G16+H16+I16+J16+K16+L16+M16+N16+O16</f>
        <v>24235513.019999996</v>
      </c>
    </row>
    <row r="17" spans="1:16" ht="30" customHeight="1" x14ac:dyDescent="0.2">
      <c r="A17" s="91" t="s">
        <v>30</v>
      </c>
      <c r="B17" s="92">
        <v>5800000</v>
      </c>
      <c r="C17" s="93">
        <v>400000</v>
      </c>
      <c r="D17" s="92">
        <v>0</v>
      </c>
      <c r="E17" s="92">
        <v>488754.68</v>
      </c>
      <c r="F17" s="92">
        <v>766194.3</v>
      </c>
      <c r="G17" s="92">
        <v>99200</v>
      </c>
      <c r="H17" s="92">
        <v>262372.5</v>
      </c>
      <c r="I17" s="92">
        <v>23600</v>
      </c>
      <c r="J17" s="92">
        <v>512365.2</v>
      </c>
      <c r="K17" s="92">
        <v>1376841.21</v>
      </c>
      <c r="L17" s="92">
        <v>0</v>
      </c>
      <c r="M17" s="92">
        <v>0</v>
      </c>
      <c r="N17" s="93"/>
      <c r="O17" s="93">
        <v>0</v>
      </c>
      <c r="P17" s="75">
        <f>+D17+E17+F17+G17+H17+I17+J17+K17+L17+M17+N17+O17</f>
        <v>3529327.89</v>
      </c>
    </row>
    <row r="18" spans="1:16" ht="30" customHeight="1" x14ac:dyDescent="0.2">
      <c r="A18" s="91" t="s">
        <v>31</v>
      </c>
      <c r="B18" s="92">
        <v>31000000</v>
      </c>
      <c r="C18" s="93">
        <v>-21037512</v>
      </c>
      <c r="D18" s="92">
        <v>0</v>
      </c>
      <c r="E18" s="92">
        <v>273230</v>
      </c>
      <c r="F18" s="92">
        <v>142192</v>
      </c>
      <c r="G18" s="92">
        <v>954600</v>
      </c>
      <c r="H18" s="92">
        <v>573960</v>
      </c>
      <c r="I18" s="92">
        <v>110900</v>
      </c>
      <c r="J18" s="92">
        <v>436762.5</v>
      </c>
      <c r="K18" s="92">
        <v>1305200</v>
      </c>
      <c r="L18" s="92"/>
      <c r="M18" s="92"/>
      <c r="N18" s="93"/>
      <c r="O18" s="93"/>
      <c r="P18" s="75">
        <f>+D18+E18+F18+G18+H18+I18+J18+K18+L18+M18+N18+O18</f>
        <v>3796844.5</v>
      </c>
    </row>
    <row r="19" spans="1:16" ht="30" customHeight="1" x14ac:dyDescent="0.2">
      <c r="A19" s="91" t="s">
        <v>32</v>
      </c>
      <c r="B19" s="92">
        <v>2600000</v>
      </c>
      <c r="C19" s="93">
        <v>-1570200</v>
      </c>
      <c r="D19" s="92">
        <v>0</v>
      </c>
      <c r="E19" s="92">
        <v>28000</v>
      </c>
      <c r="F19" s="92">
        <v>0</v>
      </c>
      <c r="G19" s="92"/>
      <c r="H19" s="92">
        <v>1840</v>
      </c>
      <c r="I19" s="92"/>
      <c r="J19" s="92">
        <v>161706</v>
      </c>
      <c r="K19" s="92">
        <v>9520</v>
      </c>
      <c r="L19" s="92"/>
      <c r="M19" s="92"/>
      <c r="N19" s="93"/>
      <c r="O19" s="93"/>
      <c r="P19" s="75">
        <f>+D19+E19+F19+G19+H19+I19+J19+K19+L19+M19+N19+O19</f>
        <v>201066</v>
      </c>
    </row>
    <row r="20" spans="1:16" ht="30" customHeight="1" x14ac:dyDescent="0.2">
      <c r="A20" s="91" t="s">
        <v>33</v>
      </c>
      <c r="B20" s="92">
        <v>13025891</v>
      </c>
      <c r="C20" s="93">
        <v>1576000</v>
      </c>
      <c r="D20" s="92">
        <v>565259.18000000005</v>
      </c>
      <c r="E20" s="92">
        <v>1578144.83</v>
      </c>
      <c r="F20" s="92">
        <v>483435.89</v>
      </c>
      <c r="G20" s="92">
        <v>2592326.5299999998</v>
      </c>
      <c r="H20" s="92">
        <v>21956.48</v>
      </c>
      <c r="I20" s="92">
        <v>480000</v>
      </c>
      <c r="J20" s="92"/>
      <c r="K20" s="92">
        <v>444980</v>
      </c>
      <c r="L20" s="92"/>
      <c r="M20" s="92"/>
      <c r="N20" s="93"/>
      <c r="O20" s="93"/>
      <c r="P20" s="75">
        <f>+D20+E20+F20+G20+H20+I20+J20+K20+L20+M20+N20+O20</f>
        <v>6166102.9100000001</v>
      </c>
    </row>
    <row r="21" spans="1:16" ht="30" customHeight="1" x14ac:dyDescent="0.2">
      <c r="A21" s="91" t="s">
        <v>34</v>
      </c>
      <c r="B21" s="92">
        <v>12600000</v>
      </c>
      <c r="C21" s="93"/>
      <c r="D21" s="92"/>
      <c r="E21" s="92">
        <v>1369799.12</v>
      </c>
      <c r="F21" s="92">
        <v>746770.61</v>
      </c>
      <c r="G21" s="92">
        <v>753330.02</v>
      </c>
      <c r="H21" s="92">
        <v>1306359.42</v>
      </c>
      <c r="I21" s="92">
        <v>803067.84</v>
      </c>
      <c r="J21" s="92">
        <v>802993.47</v>
      </c>
      <c r="K21" s="92">
        <v>1089747.54</v>
      </c>
      <c r="L21" s="92"/>
      <c r="M21" s="92"/>
      <c r="N21" s="93"/>
      <c r="O21" s="93"/>
      <c r="P21" s="75">
        <f>+D21+E21+F21+G21+H21+I21+J21+K21+L21+M21+N21+O21</f>
        <v>6872068.0199999996</v>
      </c>
    </row>
    <row r="22" spans="1:16" ht="39.75" customHeight="1" x14ac:dyDescent="0.2">
      <c r="A22" s="91" t="s">
        <v>35</v>
      </c>
      <c r="B22" s="92">
        <v>29590000</v>
      </c>
      <c r="C22" s="93">
        <v>-12070000</v>
      </c>
      <c r="D22" s="92">
        <v>0</v>
      </c>
      <c r="E22" s="92">
        <v>843209.61</v>
      </c>
      <c r="F22" s="92">
        <v>239337.94</v>
      </c>
      <c r="G22" s="92">
        <v>1710896.28</v>
      </c>
      <c r="H22" s="92">
        <v>124127.36</v>
      </c>
      <c r="I22" s="92">
        <v>170605.67</v>
      </c>
      <c r="J22" s="92">
        <v>473491.49</v>
      </c>
      <c r="K22" s="92">
        <v>158607.76999999999</v>
      </c>
      <c r="L22" s="92"/>
      <c r="M22" s="92"/>
      <c r="N22" s="93"/>
      <c r="O22" s="93"/>
      <c r="P22" s="75">
        <f>+D22+E22+F22+G22+H22+I22+J22+K22+L22+M22+N22+O22</f>
        <v>3720276.1199999996</v>
      </c>
    </row>
    <row r="23" spans="1:16" ht="30" customHeight="1" x14ac:dyDescent="0.2">
      <c r="A23" s="91" t="s">
        <v>36</v>
      </c>
      <c r="B23" s="92">
        <v>30340000</v>
      </c>
      <c r="C23" s="93">
        <v>-18400000</v>
      </c>
      <c r="D23" s="92">
        <v>198931.63</v>
      </c>
      <c r="E23" s="92">
        <v>1382086.64</v>
      </c>
      <c r="F23" s="92">
        <v>418720.11</v>
      </c>
      <c r="G23" s="92">
        <v>484953.45</v>
      </c>
      <c r="H23" s="92">
        <v>401465.59</v>
      </c>
      <c r="I23" s="92">
        <v>554550</v>
      </c>
      <c r="J23" s="92">
        <v>255940</v>
      </c>
      <c r="K23" s="92">
        <v>126152.84</v>
      </c>
      <c r="L23" s="92"/>
      <c r="M23" s="92"/>
      <c r="N23" s="93"/>
      <c r="O23" s="93"/>
      <c r="P23" s="75">
        <f>+D23+E23+F23+G23+H23+I23+J23+K23+L23+M23+N23+O23</f>
        <v>3822800.26</v>
      </c>
    </row>
    <row r="24" spans="1:16" ht="30" customHeight="1" x14ac:dyDescent="0.2">
      <c r="A24" s="91" t="s">
        <v>37</v>
      </c>
      <c r="B24" s="92">
        <v>21600001</v>
      </c>
      <c r="C24" s="93">
        <v>16100000</v>
      </c>
      <c r="D24" s="92"/>
      <c r="E24" s="92">
        <v>2442883.2000000002</v>
      </c>
      <c r="F24" s="92">
        <v>1933312</v>
      </c>
      <c r="G24" s="92">
        <v>3828687</v>
      </c>
      <c r="H24" s="92">
        <v>0</v>
      </c>
      <c r="I24" s="92">
        <v>6744626.2999999998</v>
      </c>
      <c r="J24" s="92">
        <v>1575123</v>
      </c>
      <c r="K24" s="92">
        <v>5114851.5999999996</v>
      </c>
      <c r="L24" s="92"/>
      <c r="M24" s="92">
        <v>0</v>
      </c>
      <c r="O24" s="93"/>
      <c r="P24" s="75">
        <f>+D24+E24+F24+G24+H24+I24+J24+K24+L24+M24+N24+O24</f>
        <v>21639483.100000001</v>
      </c>
    </row>
    <row r="25" spans="1:16" ht="30" customHeight="1" x14ac:dyDescent="0.2">
      <c r="A25" s="88" t="s">
        <v>38</v>
      </c>
      <c r="B25" s="89">
        <f>SUM(B26:B34)</f>
        <v>309474472</v>
      </c>
      <c r="C25" s="89">
        <f>SUM(C26:C34)</f>
        <v>-10711800</v>
      </c>
      <c r="D25" s="89">
        <f t="shared" ref="D25:O25" si="4">SUM(D26:D34)</f>
        <v>0</v>
      </c>
      <c r="E25" s="89">
        <f t="shared" si="4"/>
        <v>34303911.799999997</v>
      </c>
      <c r="F25" s="89">
        <f t="shared" si="4"/>
        <v>5893318.0499999998</v>
      </c>
      <c r="G25" s="89">
        <f t="shared" si="4"/>
        <v>67261489.530000001</v>
      </c>
      <c r="H25" s="89">
        <f t="shared" si="4"/>
        <v>10636972.050000001</v>
      </c>
      <c r="I25" s="89">
        <f t="shared" si="4"/>
        <v>3597286.85</v>
      </c>
      <c r="J25" s="89">
        <f t="shared" si="4"/>
        <v>2781055.8</v>
      </c>
      <c r="K25" s="89">
        <f t="shared" si="4"/>
        <v>28715910.570000004</v>
      </c>
      <c r="L25" s="89">
        <f t="shared" si="4"/>
        <v>0</v>
      </c>
      <c r="M25" s="89">
        <f t="shared" si="4"/>
        <v>0</v>
      </c>
      <c r="N25" s="89">
        <f t="shared" si="4"/>
        <v>0</v>
      </c>
      <c r="O25" s="89">
        <f t="shared" si="4"/>
        <v>0</v>
      </c>
      <c r="P25" s="90">
        <f>+P26+P27+P28+P29+P30+P32+P31+P33+P34+P35+P36</f>
        <v>153189944.65000001</v>
      </c>
    </row>
    <row r="26" spans="1:16" ht="30" customHeight="1" x14ac:dyDescent="0.2">
      <c r="A26" s="91" t="s">
        <v>39</v>
      </c>
      <c r="B26" s="92">
        <v>7700000</v>
      </c>
      <c r="C26" s="93">
        <v>-3980000</v>
      </c>
      <c r="D26" s="92">
        <v>0</v>
      </c>
      <c r="E26" s="92">
        <v>33830</v>
      </c>
      <c r="F26" s="92">
        <v>0</v>
      </c>
      <c r="G26" s="92"/>
      <c r="H26" s="92">
        <v>225648.92</v>
      </c>
      <c r="I26" s="92">
        <v>746690</v>
      </c>
      <c r="J26" s="92">
        <v>380688</v>
      </c>
      <c r="K26" s="92">
        <v>154751.96</v>
      </c>
      <c r="L26" s="92"/>
      <c r="M26" s="92"/>
      <c r="N26" s="92"/>
      <c r="O26" s="93"/>
      <c r="P26" s="75">
        <f>+D26+E26+F26+G26+H26+I26+J26+K26+L26+M26+N26+O26</f>
        <v>1541608.88</v>
      </c>
    </row>
    <row r="27" spans="1:16" ht="30" customHeight="1" x14ac:dyDescent="0.2">
      <c r="A27" s="91" t="s">
        <v>40</v>
      </c>
      <c r="B27" s="92">
        <v>10700000</v>
      </c>
      <c r="C27" s="93">
        <v>-4553300</v>
      </c>
      <c r="D27" s="92">
        <v>0</v>
      </c>
      <c r="E27" s="92">
        <v>156940</v>
      </c>
      <c r="F27" s="92">
        <v>76700</v>
      </c>
      <c r="G27" s="92">
        <v>63720</v>
      </c>
      <c r="H27" s="92">
        <v>1705.1</v>
      </c>
      <c r="I27" s="92">
        <v>0</v>
      </c>
      <c r="J27" s="92">
        <v>0</v>
      </c>
      <c r="K27" s="92">
        <v>9118</v>
      </c>
      <c r="L27" s="92"/>
      <c r="M27" s="92">
        <v>0</v>
      </c>
      <c r="N27" s="92"/>
      <c r="O27" s="93"/>
      <c r="P27" s="75">
        <f>+D27+E27+F27+G27+H27+I27+J27+K27+L27+M27+N27+O27</f>
        <v>308183.09999999998</v>
      </c>
    </row>
    <row r="28" spans="1:16" ht="30" customHeight="1" x14ac:dyDescent="0.2">
      <c r="A28" s="91" t="s">
        <v>41</v>
      </c>
      <c r="B28" s="92">
        <v>228422500</v>
      </c>
      <c r="C28" s="93">
        <v>10030000</v>
      </c>
      <c r="D28" s="92">
        <v>0</v>
      </c>
      <c r="E28" s="92">
        <v>33400000</v>
      </c>
      <c r="F28" s="92">
        <v>0</v>
      </c>
      <c r="G28" s="92">
        <v>66785036.799999997</v>
      </c>
      <c r="H28" s="92">
        <v>631642.07999999996</v>
      </c>
      <c r="I28" s="92">
        <v>0</v>
      </c>
      <c r="J28" s="92">
        <v>256791.6</v>
      </c>
      <c r="K28" s="94">
        <v>22877760.670000002</v>
      </c>
      <c r="L28" s="92"/>
      <c r="M28" s="92"/>
      <c r="N28" s="92"/>
      <c r="O28" s="93"/>
      <c r="P28" s="75">
        <f>+D28+E28+F28+G28+H28+I28+J28+K28+L28+M28+N28+O28</f>
        <v>123951231.14999999</v>
      </c>
    </row>
    <row r="29" spans="1:16" ht="30" customHeight="1" x14ac:dyDescent="0.2">
      <c r="A29" s="91" t="s">
        <v>42</v>
      </c>
      <c r="B29" s="92">
        <v>3499999</v>
      </c>
      <c r="C29" s="93">
        <v>-3200000</v>
      </c>
      <c r="D29" s="92">
        <v>0</v>
      </c>
      <c r="E29" s="92"/>
      <c r="F29" s="92">
        <v>0</v>
      </c>
      <c r="G29" s="92"/>
      <c r="H29" s="92"/>
      <c r="I29" s="92">
        <v>0</v>
      </c>
      <c r="J29" s="92">
        <v>0</v>
      </c>
      <c r="K29" s="92">
        <v>0</v>
      </c>
      <c r="L29" s="92"/>
      <c r="M29" s="92"/>
      <c r="N29" s="92"/>
      <c r="O29" s="93"/>
      <c r="P29" s="75">
        <f>+D29+E29+F29+G29+H29+I29+J29+K29+L29+M29+N29+O29</f>
        <v>0</v>
      </c>
    </row>
    <row r="30" spans="1:16" ht="30" customHeight="1" x14ac:dyDescent="0.2">
      <c r="A30" s="91" t="s">
        <v>43</v>
      </c>
      <c r="B30" s="92">
        <v>3010000</v>
      </c>
      <c r="C30" s="93">
        <v>-1900000</v>
      </c>
      <c r="D30" s="92">
        <v>0</v>
      </c>
      <c r="E30" s="92">
        <v>15750</v>
      </c>
      <c r="F30" s="92">
        <v>0</v>
      </c>
      <c r="G30" s="92">
        <v>39243.26</v>
      </c>
      <c r="H30" s="92">
        <v>103636.69</v>
      </c>
      <c r="I30" s="92">
        <v>587162.15</v>
      </c>
      <c r="J30" s="92">
        <v>40415</v>
      </c>
      <c r="K30" s="92">
        <v>950.17</v>
      </c>
      <c r="L30" s="92"/>
      <c r="M30" s="92"/>
      <c r="N30" s="92"/>
      <c r="O30" s="93"/>
      <c r="P30" s="75">
        <f>+D30+E30+F30+G30+H30+I30+J30+K30+L30+M30+N30+O30</f>
        <v>787157.27000000014</v>
      </c>
    </row>
    <row r="31" spans="1:16" ht="30" customHeight="1" x14ac:dyDescent="0.2">
      <c r="A31" s="91" t="s">
        <v>44</v>
      </c>
      <c r="B31" s="92">
        <v>290000</v>
      </c>
      <c r="C31" s="93">
        <v>410000</v>
      </c>
      <c r="D31" s="92">
        <v>0</v>
      </c>
      <c r="E31" s="92"/>
      <c r="F31" s="92">
        <v>0</v>
      </c>
      <c r="G31" s="92">
        <v>5310</v>
      </c>
      <c r="H31" s="92">
        <v>442507.89</v>
      </c>
      <c r="I31" s="92"/>
      <c r="J31" s="92">
        <v>0</v>
      </c>
      <c r="K31" s="92">
        <v>36068.6</v>
      </c>
      <c r="L31" s="92"/>
      <c r="M31" s="92"/>
      <c r="N31" s="92"/>
      <c r="O31" s="93"/>
      <c r="P31" s="75">
        <f>+D31+E31+F31+G31+H31+I31+J31+K31+L31+M31+N31+O31</f>
        <v>483886.49</v>
      </c>
    </row>
    <row r="32" spans="1:16" ht="30" customHeight="1" x14ac:dyDescent="0.2">
      <c r="A32" s="91" t="s">
        <v>45</v>
      </c>
      <c r="B32" s="92">
        <v>15595000</v>
      </c>
      <c r="C32" s="93">
        <v>-2500000</v>
      </c>
      <c r="D32" s="92">
        <v>0</v>
      </c>
      <c r="E32" s="92"/>
      <c r="F32" s="92">
        <v>5760000</v>
      </c>
      <c r="G32" s="92">
        <v>54943.75</v>
      </c>
      <c r="H32" s="92">
        <v>444407.03999999998</v>
      </c>
      <c r="I32" s="92">
        <v>35990</v>
      </c>
      <c r="J32" s="92">
        <v>11210</v>
      </c>
      <c r="K32" s="92">
        <v>4655506.9000000004</v>
      </c>
      <c r="L32" s="92"/>
      <c r="M32" s="92">
        <v>0</v>
      </c>
      <c r="N32" s="92"/>
      <c r="O32" s="93"/>
      <c r="P32" s="75">
        <f>+D32+E32+F32+G32+H32+I32+J32+K32+L32+M32+N32+O32</f>
        <v>10962057.690000001</v>
      </c>
    </row>
    <row r="33" spans="1:16" ht="37.5" customHeight="1" x14ac:dyDescent="0.2">
      <c r="A33" s="91" t="s">
        <v>46</v>
      </c>
      <c r="B33" s="92"/>
      <c r="C33" s="93"/>
      <c r="D33" s="92"/>
      <c r="E33" s="92"/>
      <c r="F33" s="92"/>
      <c r="G33" s="92"/>
      <c r="H33" s="92">
        <v>0</v>
      </c>
      <c r="I33" s="92"/>
      <c r="J33" s="92">
        <v>0</v>
      </c>
      <c r="K33" s="92">
        <v>0</v>
      </c>
      <c r="L33" s="92"/>
      <c r="M33" s="92">
        <v>0</v>
      </c>
      <c r="N33" s="92"/>
      <c r="O33" s="93"/>
      <c r="P33" s="75">
        <f>+D33+E33+F33+G33+H33+I33+J33+K33+L33+M33+N33+O33</f>
        <v>0</v>
      </c>
    </row>
    <row r="34" spans="1:16" ht="30" customHeight="1" x14ac:dyDescent="0.2">
      <c r="A34" s="91" t="s">
        <v>47</v>
      </c>
      <c r="B34" s="92">
        <v>40256973</v>
      </c>
      <c r="C34" s="93">
        <v>-5018500</v>
      </c>
      <c r="D34" s="92">
        <v>0</v>
      </c>
      <c r="E34" s="92">
        <v>697391.8</v>
      </c>
      <c r="F34" s="92">
        <v>56618.05</v>
      </c>
      <c r="G34" s="92">
        <v>313235.71999999997</v>
      </c>
      <c r="H34" s="92">
        <v>8787424.3300000001</v>
      </c>
      <c r="I34" s="92">
        <v>2227444.7000000002</v>
      </c>
      <c r="J34" s="92">
        <v>2091951.2</v>
      </c>
      <c r="K34" s="92">
        <v>981754.27</v>
      </c>
      <c r="L34" s="92"/>
      <c r="M34" s="92"/>
      <c r="N34" s="92"/>
      <c r="O34" s="93"/>
      <c r="P34" s="75">
        <f>+D34+E34+F34+G34+H34+I34+J34+K34+L34+M34+N34+O34</f>
        <v>15155820.07</v>
      </c>
    </row>
    <row r="35" spans="1:16" ht="30" customHeight="1" x14ac:dyDescent="0.2">
      <c r="A35" s="88" t="s">
        <v>48</v>
      </c>
      <c r="B35" s="89">
        <f>SUM(B36:B41)</f>
        <v>3000000</v>
      </c>
      <c r="C35" s="89">
        <f>SUM(C36:C41)</f>
        <v>-3000000</v>
      </c>
      <c r="D35" s="89">
        <f t="shared" ref="D35:L35" si="5">SUM(D36:D41)</f>
        <v>0</v>
      </c>
      <c r="E35" s="89"/>
      <c r="F35" s="89">
        <f t="shared" si="5"/>
        <v>0</v>
      </c>
      <c r="G35" s="89"/>
      <c r="H35" s="89">
        <f t="shared" si="5"/>
        <v>0</v>
      </c>
      <c r="I35" s="89">
        <f t="shared" si="5"/>
        <v>0</v>
      </c>
      <c r="J35" s="89"/>
      <c r="K35" s="89">
        <f t="shared" si="5"/>
        <v>0</v>
      </c>
      <c r="L35" s="89">
        <f t="shared" si="5"/>
        <v>0</v>
      </c>
      <c r="M35" s="92">
        <v>0</v>
      </c>
      <c r="N35" s="92">
        <v>0</v>
      </c>
      <c r="O35" s="92">
        <v>0</v>
      </c>
      <c r="P35" s="75">
        <f>+D35+E35+F35+G35+H35+I35+J35+K35+L35+M35+N35+O35</f>
        <v>0</v>
      </c>
    </row>
    <row r="36" spans="1:16" ht="30" customHeight="1" x14ac:dyDescent="0.2">
      <c r="A36" s="91" t="s">
        <v>49</v>
      </c>
      <c r="B36" s="92">
        <v>3000000</v>
      </c>
      <c r="C36" s="93">
        <v>-3000000</v>
      </c>
      <c r="D36" s="92">
        <v>0</v>
      </c>
      <c r="E36" s="92"/>
      <c r="F36" s="92"/>
      <c r="G36" s="92"/>
      <c r="H36" s="92"/>
      <c r="I36" s="92"/>
      <c r="J36" s="92"/>
      <c r="K36" s="92"/>
      <c r="L36" s="92">
        <v>0</v>
      </c>
      <c r="M36" s="92">
        <v>0</v>
      </c>
      <c r="O36" s="93"/>
      <c r="P36" s="75">
        <f>+D36+E36+F36+G36+H36+I36+J36+K36+L36+M36+N36+O36</f>
        <v>0</v>
      </c>
    </row>
    <row r="37" spans="1:16" ht="30" customHeight="1" x14ac:dyDescent="0.2">
      <c r="A37" s="91" t="s">
        <v>50</v>
      </c>
      <c r="B37" s="92"/>
      <c r="C37" s="93"/>
      <c r="D37" s="92">
        <v>0</v>
      </c>
      <c r="E37" s="92"/>
      <c r="F37" s="92">
        <v>0</v>
      </c>
      <c r="G37" s="92"/>
      <c r="H37" s="92"/>
      <c r="I37" s="92">
        <v>0</v>
      </c>
      <c r="J37" s="92">
        <v>0</v>
      </c>
      <c r="K37" s="92">
        <v>0</v>
      </c>
      <c r="L37" s="92">
        <v>0</v>
      </c>
      <c r="M37" s="92">
        <v>0</v>
      </c>
      <c r="O37" s="93"/>
      <c r="P37" s="75">
        <f>+D37+E37+F37+G37+H37+I37+J37+K37+L37+M37+N37+O37</f>
        <v>0</v>
      </c>
    </row>
    <row r="38" spans="1:16" ht="30" customHeight="1" x14ac:dyDescent="0.2">
      <c r="A38" s="91" t="s">
        <v>51</v>
      </c>
      <c r="B38" s="92"/>
      <c r="C38" s="93"/>
      <c r="D38" s="92"/>
      <c r="E38" s="92"/>
      <c r="F38" s="92"/>
      <c r="G38" s="92"/>
      <c r="H38" s="92"/>
      <c r="I38" s="92">
        <v>0</v>
      </c>
      <c r="J38" s="92">
        <v>0</v>
      </c>
      <c r="K38" s="92">
        <v>0</v>
      </c>
      <c r="L38" s="92">
        <v>0</v>
      </c>
      <c r="M38" s="92">
        <v>0</v>
      </c>
      <c r="O38" s="93"/>
      <c r="P38" s="75">
        <f>+D38+E38+F38+G38+H38+I38+J38+K38+L38+M38+N38+O38</f>
        <v>0</v>
      </c>
    </row>
    <row r="39" spans="1:16" ht="30" customHeight="1" x14ac:dyDescent="0.2">
      <c r="A39" s="91" t="s">
        <v>52</v>
      </c>
      <c r="B39" s="92"/>
      <c r="C39" s="93"/>
      <c r="D39" s="92"/>
      <c r="E39" s="92"/>
      <c r="F39" s="92"/>
      <c r="G39" s="92"/>
      <c r="H39" s="92"/>
      <c r="I39" s="92">
        <v>0</v>
      </c>
      <c r="J39" s="92">
        <v>0</v>
      </c>
      <c r="K39" s="92">
        <v>0</v>
      </c>
      <c r="L39" s="92">
        <v>0</v>
      </c>
      <c r="M39" s="92">
        <v>0</v>
      </c>
      <c r="O39" s="93"/>
      <c r="P39" s="75">
        <f>+D39+E39+F39+G39+H39+I39+J39+K39+L39+M39+N39+O39</f>
        <v>0</v>
      </c>
    </row>
    <row r="40" spans="1:16" ht="30" customHeight="1" x14ac:dyDescent="0.2">
      <c r="A40" s="91" t="s">
        <v>53</v>
      </c>
      <c r="B40" s="92"/>
      <c r="C40" s="93"/>
      <c r="D40" s="92"/>
      <c r="E40" s="92"/>
      <c r="F40" s="92"/>
      <c r="G40" s="92"/>
      <c r="H40" s="92"/>
      <c r="I40" s="92">
        <v>0</v>
      </c>
      <c r="J40" s="92">
        <v>0</v>
      </c>
      <c r="K40" s="92">
        <v>0</v>
      </c>
      <c r="L40" s="92">
        <v>0</v>
      </c>
      <c r="M40" s="92">
        <v>0</v>
      </c>
      <c r="O40" s="93"/>
      <c r="P40" s="75">
        <f>+D40+E40+F40+G40+H40+I40+J40+K40+L40+M40+N40+O40</f>
        <v>0</v>
      </c>
    </row>
    <row r="41" spans="1:16" ht="30" customHeight="1" x14ac:dyDescent="0.2">
      <c r="A41" s="91" t="s">
        <v>54</v>
      </c>
      <c r="B41" s="92"/>
      <c r="C41" s="93"/>
      <c r="D41" s="92"/>
      <c r="E41" s="92"/>
      <c r="F41" s="92"/>
      <c r="G41" s="92"/>
      <c r="H41" s="92"/>
      <c r="I41" s="92">
        <v>0</v>
      </c>
      <c r="J41" s="92">
        <v>0</v>
      </c>
      <c r="K41" s="92">
        <v>0</v>
      </c>
      <c r="L41" s="92">
        <v>0</v>
      </c>
      <c r="M41" s="92">
        <v>0</v>
      </c>
      <c r="O41" s="93"/>
      <c r="P41" s="75">
        <f>+D41+E41+F41+G41+H41+I41+J41+K41+L41+M41+N41+O41</f>
        <v>0</v>
      </c>
    </row>
    <row r="42" spans="1:16" ht="30" customHeight="1" x14ac:dyDescent="0.2">
      <c r="A42" s="91" t="s">
        <v>55</v>
      </c>
      <c r="B42" s="92"/>
      <c r="C42" s="93"/>
      <c r="D42" s="92"/>
      <c r="E42" s="92"/>
      <c r="F42" s="92"/>
      <c r="G42" s="92"/>
      <c r="H42" s="92"/>
      <c r="I42" s="92">
        <v>0</v>
      </c>
      <c r="J42" s="92">
        <v>0</v>
      </c>
      <c r="K42" s="92">
        <v>0</v>
      </c>
      <c r="L42" s="92">
        <v>0</v>
      </c>
      <c r="M42" s="92">
        <v>0</v>
      </c>
      <c r="O42" s="93"/>
      <c r="P42" s="75">
        <f>+D42+E42+F42+G42+H42+I42+J42+K42+L42+M42+N42+O42</f>
        <v>0</v>
      </c>
    </row>
    <row r="43" spans="1:16" ht="30" customHeight="1" x14ac:dyDescent="0.2">
      <c r="A43" s="91" t="s">
        <v>56</v>
      </c>
      <c r="B43" s="89">
        <f>SUM(B44:B50)</f>
        <v>0</v>
      </c>
      <c r="C43" s="93"/>
      <c r="D43" s="89">
        <f>SUM(D44:D50)</f>
        <v>0</v>
      </c>
      <c r="E43" s="89">
        <f>SUM(E44:E50)</f>
        <v>0</v>
      </c>
      <c r="F43" s="89">
        <f>SUM(F44:F50)</f>
        <v>0</v>
      </c>
      <c r="G43" s="89"/>
      <c r="H43" s="89"/>
      <c r="I43" s="89">
        <v>0</v>
      </c>
      <c r="J43" s="89">
        <v>0</v>
      </c>
      <c r="K43" s="89">
        <v>0</v>
      </c>
      <c r="L43" s="89">
        <v>0</v>
      </c>
      <c r="M43" s="92">
        <v>0</v>
      </c>
      <c r="O43" s="93"/>
      <c r="P43" s="75">
        <f>+D43+E43+F43+G43+H43+I43+J43+K43+L43+M43+N43+O43</f>
        <v>0</v>
      </c>
    </row>
    <row r="44" spans="1:16" ht="30" customHeight="1" x14ac:dyDescent="0.2">
      <c r="A44" s="88" t="s">
        <v>57</v>
      </c>
      <c r="B44" s="92"/>
      <c r="C44" s="95"/>
      <c r="D44" s="92"/>
      <c r="E44" s="92"/>
      <c r="F44" s="92"/>
      <c r="G44" s="92"/>
      <c r="H44" s="92"/>
      <c r="I44" s="92">
        <v>0</v>
      </c>
      <c r="J44" s="92">
        <v>0</v>
      </c>
      <c r="K44" s="92">
        <v>0</v>
      </c>
      <c r="L44" s="92">
        <v>0</v>
      </c>
      <c r="M44" s="92">
        <v>0</v>
      </c>
      <c r="O44" s="93"/>
      <c r="P44" s="75">
        <f>+D44+E44+F44+G44+H44+I44+J44+K44+L44+M44+N44+O44</f>
        <v>0</v>
      </c>
    </row>
    <row r="45" spans="1:16" ht="30" customHeight="1" x14ac:dyDescent="0.2">
      <c r="A45" s="91" t="s">
        <v>58</v>
      </c>
      <c r="B45" s="92"/>
      <c r="C45" s="93"/>
      <c r="D45" s="92"/>
      <c r="E45" s="92"/>
      <c r="F45" s="92"/>
      <c r="G45" s="92"/>
      <c r="H45" s="92"/>
      <c r="I45" s="92">
        <v>0</v>
      </c>
      <c r="J45" s="92">
        <v>0</v>
      </c>
      <c r="K45" s="92">
        <v>0</v>
      </c>
      <c r="L45" s="92">
        <v>0</v>
      </c>
      <c r="M45" s="92">
        <v>0</v>
      </c>
      <c r="O45" s="93"/>
      <c r="P45" s="75">
        <f>+D45+E45+F45+G45+H45+I45+J45+K45+L45+M45+N45+O45</f>
        <v>0</v>
      </c>
    </row>
    <row r="46" spans="1:16" ht="30" customHeight="1" x14ac:dyDescent="0.2">
      <c r="A46" s="91" t="s">
        <v>59</v>
      </c>
      <c r="B46" s="92"/>
      <c r="C46" s="93"/>
      <c r="D46" s="92"/>
      <c r="E46" s="92"/>
      <c r="F46" s="92"/>
      <c r="G46" s="92"/>
      <c r="H46" s="92"/>
      <c r="I46" s="92">
        <v>0</v>
      </c>
      <c r="J46" s="92">
        <v>0</v>
      </c>
      <c r="K46" s="92">
        <v>0</v>
      </c>
      <c r="L46" s="92">
        <v>0</v>
      </c>
      <c r="M46" s="92">
        <v>0</v>
      </c>
      <c r="O46" s="93"/>
      <c r="P46" s="75">
        <f>+D46+E46+F46+G46+H46+I46+J46+K46+L46+M46+N46+O46</f>
        <v>0</v>
      </c>
    </row>
    <row r="47" spans="1:16" ht="30" customHeight="1" x14ac:dyDescent="0.2">
      <c r="A47" s="91" t="s">
        <v>60</v>
      </c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>
        <v>0</v>
      </c>
      <c r="O47" s="93"/>
      <c r="P47" s="75">
        <f>+D47+E47+F47+G47+H47+I47+J47+K47+L47+M47+N47+O47</f>
        <v>0</v>
      </c>
    </row>
    <row r="48" spans="1:16" ht="30" customHeight="1" x14ac:dyDescent="0.2">
      <c r="A48" s="91" t="s">
        <v>61</v>
      </c>
      <c r="B48" s="92"/>
      <c r="C48" s="93"/>
      <c r="D48" s="92"/>
      <c r="E48" s="92"/>
      <c r="F48" s="92"/>
      <c r="G48" s="92"/>
      <c r="H48" s="92"/>
      <c r="I48" s="92"/>
      <c r="J48" s="92"/>
      <c r="K48" s="92"/>
      <c r="L48" s="92"/>
      <c r="M48" s="92">
        <v>0</v>
      </c>
      <c r="O48" s="93"/>
      <c r="P48" s="75">
        <f>+D48+E48+F48+G48+H48+I48+J48+K48+L48+M48+N48+O48</f>
        <v>0</v>
      </c>
    </row>
    <row r="49" spans="1:16" ht="30" customHeight="1" x14ac:dyDescent="0.2">
      <c r="A49" s="91" t="s">
        <v>62</v>
      </c>
      <c r="B49" s="92"/>
      <c r="C49" s="93"/>
      <c r="D49" s="92"/>
      <c r="E49" s="92"/>
      <c r="F49" s="92"/>
      <c r="G49" s="92"/>
      <c r="H49" s="92"/>
      <c r="I49" s="92"/>
      <c r="J49" s="92"/>
      <c r="K49" s="92"/>
      <c r="L49" s="92"/>
      <c r="M49" s="92">
        <v>0</v>
      </c>
      <c r="O49" s="93"/>
      <c r="P49" s="75">
        <f>+D49+E49+F49+G49+H49+I49+J49+K49+L49+M49+N49+O49</f>
        <v>0</v>
      </c>
    </row>
    <row r="50" spans="1:16" ht="30" customHeight="1" x14ac:dyDescent="0.2">
      <c r="A50" s="91" t="s">
        <v>63</v>
      </c>
      <c r="B50" s="92"/>
      <c r="C50" s="93"/>
      <c r="D50" s="92"/>
      <c r="E50" s="92"/>
      <c r="F50" s="92"/>
      <c r="G50" s="92"/>
      <c r="H50" s="92"/>
      <c r="I50" s="92"/>
      <c r="J50" s="92"/>
      <c r="K50" s="92"/>
      <c r="L50" s="92"/>
      <c r="M50" s="92">
        <v>0</v>
      </c>
      <c r="O50" s="93"/>
      <c r="P50" s="75">
        <f>+D50+E50+F50+G50+H50+I50+J50+K50+L50+M50+N50+O50</f>
        <v>0</v>
      </c>
    </row>
    <row r="51" spans="1:16" ht="30" customHeight="1" x14ac:dyDescent="0.2">
      <c r="A51" s="88" t="s">
        <v>64</v>
      </c>
      <c r="B51" s="89">
        <f>SUM(B52:B60)</f>
        <v>35070000</v>
      </c>
      <c r="C51" s="89">
        <f>SUM(C52:C60)</f>
        <v>33411512</v>
      </c>
      <c r="D51" s="89">
        <f t="shared" ref="D51:O51" si="6">SUM(D52:D60)</f>
        <v>0</v>
      </c>
      <c r="E51" s="89">
        <f t="shared" si="6"/>
        <v>1807937.53</v>
      </c>
      <c r="F51" s="89">
        <f t="shared" si="6"/>
        <v>4599694.22</v>
      </c>
      <c r="G51" s="89">
        <f t="shared" si="6"/>
        <v>1003200.06</v>
      </c>
      <c r="H51" s="89">
        <f t="shared" si="6"/>
        <v>10554358.960000001</v>
      </c>
      <c r="I51" s="89">
        <f>SUM(I52:I60)</f>
        <v>2498200.79</v>
      </c>
      <c r="J51" s="89">
        <f t="shared" si="6"/>
        <v>6425345.79</v>
      </c>
      <c r="K51" s="89">
        <f t="shared" si="6"/>
        <v>10275145.4</v>
      </c>
      <c r="L51" s="89">
        <f t="shared" si="6"/>
        <v>0</v>
      </c>
      <c r="M51" s="89">
        <f t="shared" si="6"/>
        <v>0</v>
      </c>
      <c r="N51" s="89">
        <f t="shared" si="6"/>
        <v>0</v>
      </c>
      <c r="O51" s="89">
        <f t="shared" si="6"/>
        <v>0</v>
      </c>
      <c r="P51" s="90">
        <f>+P52+P53+P54+P55+P56+P57+P58+P59+P60</f>
        <v>37163882.75</v>
      </c>
    </row>
    <row r="52" spans="1:16" ht="30" customHeight="1" x14ac:dyDescent="0.2">
      <c r="A52" s="91" t="s">
        <v>65</v>
      </c>
      <c r="B52" s="92">
        <v>9300000</v>
      </c>
      <c r="C52" s="93">
        <v>30800000</v>
      </c>
      <c r="D52" s="92">
        <v>0</v>
      </c>
      <c r="E52" s="92">
        <v>1746558.53</v>
      </c>
      <c r="F52" s="92">
        <v>218182</v>
      </c>
      <c r="G52" s="92">
        <v>1003200.06</v>
      </c>
      <c r="H52" s="92">
        <v>9852008.8000000007</v>
      </c>
      <c r="I52" s="92">
        <v>1253651.25</v>
      </c>
      <c r="J52" s="92">
        <v>5510845.79</v>
      </c>
      <c r="K52" s="92">
        <v>4464631.4000000004</v>
      </c>
      <c r="L52" s="92"/>
      <c r="M52" s="92">
        <v>0</v>
      </c>
      <c r="N52" s="92"/>
      <c r="O52" s="93"/>
      <c r="P52" s="75">
        <f>+D52+E52+F52+G52+H52+I52+J52+K52+L52+M52+N52+O52</f>
        <v>24049077.829999998</v>
      </c>
    </row>
    <row r="53" spans="1:16" ht="39.75" customHeight="1" x14ac:dyDescent="0.2">
      <c r="A53" s="91" t="s">
        <v>66</v>
      </c>
      <c r="B53" s="92">
        <v>1000000</v>
      </c>
      <c r="C53" s="93">
        <v>140000</v>
      </c>
      <c r="D53" s="92">
        <v>0</v>
      </c>
      <c r="E53" s="92">
        <v>61379</v>
      </c>
      <c r="F53" s="92">
        <v>0</v>
      </c>
      <c r="G53" s="92"/>
      <c r="H53" s="92"/>
      <c r="I53" s="92"/>
      <c r="J53" s="92">
        <v>914500</v>
      </c>
      <c r="K53" s="92">
        <v>0</v>
      </c>
      <c r="L53" s="92"/>
      <c r="M53" s="92"/>
      <c r="N53" s="92">
        <v>0</v>
      </c>
      <c r="O53" s="93"/>
      <c r="P53" s="75">
        <f>+D53+E53+F53+G53+H53+I53+J53+K53+L53+M53+N53+O53</f>
        <v>975879</v>
      </c>
    </row>
    <row r="54" spans="1:16" ht="30" customHeight="1" x14ac:dyDescent="0.2">
      <c r="A54" s="91" t="s">
        <v>67</v>
      </c>
      <c r="B54" s="92">
        <v>550000</v>
      </c>
      <c r="C54" s="93"/>
      <c r="D54" s="92"/>
      <c r="E54" s="92"/>
      <c r="F54" s="92"/>
      <c r="G54" s="92"/>
      <c r="H54" s="92"/>
      <c r="I54" s="92"/>
      <c r="J54" s="92">
        <v>0</v>
      </c>
      <c r="K54" s="92">
        <v>400000</v>
      </c>
      <c r="L54" s="92">
        <v>0</v>
      </c>
      <c r="M54" s="92"/>
      <c r="N54" s="92">
        <v>0</v>
      </c>
      <c r="O54" s="93"/>
      <c r="P54" s="75">
        <f>+D54+E54+F54+G54+H54+I54+J54+K54+L54+M54+N54+O54</f>
        <v>400000</v>
      </c>
    </row>
    <row r="55" spans="1:16" ht="30" customHeight="1" x14ac:dyDescent="0.2">
      <c r="A55" s="91" t="s">
        <v>68</v>
      </c>
      <c r="B55" s="92">
        <v>12120000</v>
      </c>
      <c r="C55" s="93">
        <v>820000</v>
      </c>
      <c r="D55" s="92">
        <v>0</v>
      </c>
      <c r="E55" s="92">
        <v>0</v>
      </c>
      <c r="F55" s="92"/>
      <c r="G55" s="92"/>
      <c r="H55" s="92">
        <v>20576.84</v>
      </c>
      <c r="I55" s="92"/>
      <c r="J55" s="92"/>
      <c r="K55" s="92">
        <v>4076034</v>
      </c>
      <c r="L55" s="92"/>
      <c r="M55" s="92"/>
      <c r="N55" s="92">
        <v>0</v>
      </c>
      <c r="O55" s="93"/>
      <c r="P55" s="75">
        <f>+D55+E55+F55+G55+H55+I55+J55+K55+L55+M55+N55+O55</f>
        <v>4096610.84</v>
      </c>
    </row>
    <row r="56" spans="1:16" ht="30" customHeight="1" x14ac:dyDescent="0.2">
      <c r="A56" s="91" t="s">
        <v>69</v>
      </c>
      <c r="B56" s="92">
        <v>8200000</v>
      </c>
      <c r="C56" s="93">
        <v>-1100000</v>
      </c>
      <c r="D56" s="92"/>
      <c r="E56" s="92"/>
      <c r="F56" s="92"/>
      <c r="G56" s="92"/>
      <c r="H56" s="92">
        <v>543713.31999999995</v>
      </c>
      <c r="I56" s="92"/>
      <c r="J56" s="92">
        <v>0</v>
      </c>
      <c r="K56" s="92">
        <v>1084480</v>
      </c>
      <c r="L56" s="92"/>
      <c r="M56" s="92">
        <v>0</v>
      </c>
      <c r="N56" s="92"/>
      <c r="O56" s="93"/>
      <c r="P56" s="75">
        <f>+D56+E56+F56+G56+H56+I56+J56+K56+L56+M56+N56+O56</f>
        <v>1628193.3199999998</v>
      </c>
    </row>
    <row r="57" spans="1:16" ht="30" customHeight="1" x14ac:dyDescent="0.2">
      <c r="A57" s="91" t="s">
        <v>70</v>
      </c>
      <c r="B57" s="92">
        <v>400000</v>
      </c>
      <c r="C57" s="93">
        <v>570000</v>
      </c>
      <c r="D57" s="92"/>
      <c r="E57" s="92"/>
      <c r="F57" s="92"/>
      <c r="G57" s="92"/>
      <c r="H57" s="92">
        <v>0</v>
      </c>
      <c r="I57" s="92">
        <v>306328</v>
      </c>
      <c r="J57" s="92">
        <v>0</v>
      </c>
      <c r="K57" s="92">
        <v>250000</v>
      </c>
      <c r="L57" s="92"/>
      <c r="M57" s="92">
        <v>0</v>
      </c>
      <c r="N57" s="92"/>
      <c r="O57" s="93"/>
      <c r="P57" s="75">
        <f>+D57+E57+F57+G57+H57+I57+J57+K57+L57+M57+N57+O57</f>
        <v>556328</v>
      </c>
    </row>
    <row r="58" spans="1:16" ht="30" customHeight="1" x14ac:dyDescent="0.2">
      <c r="A58" s="91" t="s">
        <v>71</v>
      </c>
      <c r="B58" s="92"/>
      <c r="C58" s="93"/>
      <c r="D58" s="92"/>
      <c r="E58" s="92"/>
      <c r="F58" s="92"/>
      <c r="G58" s="92"/>
      <c r="H58" s="92"/>
      <c r="I58" s="92"/>
      <c r="J58" s="92"/>
      <c r="K58" s="92"/>
      <c r="L58" s="92"/>
      <c r="M58" s="92">
        <v>0</v>
      </c>
      <c r="N58" s="92"/>
      <c r="O58" s="93"/>
      <c r="P58" s="75">
        <f>+D58+E58+F58+G58+H58+I58+J58+K58+L58+M58+N58+O58</f>
        <v>0</v>
      </c>
    </row>
    <row r="59" spans="1:16" ht="30" customHeight="1" x14ac:dyDescent="0.2">
      <c r="A59" s="91" t="s">
        <v>72</v>
      </c>
      <c r="B59" s="92">
        <v>3000000</v>
      </c>
      <c r="C59" s="93">
        <v>-2850000</v>
      </c>
      <c r="D59" s="92">
        <v>0</v>
      </c>
      <c r="E59" s="92">
        <v>0</v>
      </c>
      <c r="F59" s="92">
        <v>0</v>
      </c>
      <c r="G59" s="92"/>
      <c r="H59" s="92">
        <v>138060</v>
      </c>
      <c r="I59" s="92"/>
      <c r="J59" s="92"/>
      <c r="K59" s="92"/>
      <c r="L59" s="92"/>
      <c r="M59" s="92">
        <v>0</v>
      </c>
      <c r="N59" s="92"/>
      <c r="O59" s="93"/>
      <c r="P59" s="75">
        <f>+D59+E59+F59+G59+H59+I59+J59+K59+L59+M59+N59+O59</f>
        <v>138060</v>
      </c>
    </row>
    <row r="60" spans="1:16" ht="41.25" customHeight="1" x14ac:dyDescent="0.2">
      <c r="A60" s="91" t="s">
        <v>73</v>
      </c>
      <c r="B60" s="92">
        <v>500000</v>
      </c>
      <c r="C60" s="93">
        <v>5031512</v>
      </c>
      <c r="D60" s="92"/>
      <c r="E60" s="92"/>
      <c r="F60" s="92">
        <v>4381512.22</v>
      </c>
      <c r="G60" s="92"/>
      <c r="H60" s="92"/>
      <c r="I60" s="92">
        <v>938221.54</v>
      </c>
      <c r="J60" s="92"/>
      <c r="K60" s="92"/>
      <c r="L60" s="92"/>
      <c r="M60" s="92">
        <v>0</v>
      </c>
      <c r="N60" s="92"/>
      <c r="O60" s="93"/>
      <c r="P60" s="75">
        <f>+D60+E60+F60+G60+H60+I60+J60+K60+L60+M60+N60+O60</f>
        <v>5319733.76</v>
      </c>
    </row>
    <row r="61" spans="1:16" ht="30" customHeight="1" x14ac:dyDescent="0.2">
      <c r="A61" s="88" t="s">
        <v>74</v>
      </c>
      <c r="B61" s="89">
        <f>SUM(B62:B64)</f>
        <v>3900000</v>
      </c>
      <c r="C61" s="89">
        <f>+C62+C63+C64+C65</f>
        <v>18300000</v>
      </c>
      <c r="D61" s="89">
        <f>SUM(D62:D64)</f>
        <v>0</v>
      </c>
      <c r="E61" s="89">
        <f>SUM(E62:E64)</f>
        <v>0</v>
      </c>
      <c r="F61" s="89">
        <f>SUM(F62:F64)</f>
        <v>0</v>
      </c>
      <c r="G61" s="89"/>
      <c r="H61" s="89"/>
      <c r="I61" s="89"/>
      <c r="J61" s="89"/>
      <c r="K61" s="89"/>
      <c r="L61" s="89"/>
      <c r="M61" s="89">
        <v>0</v>
      </c>
      <c r="N61" s="92"/>
      <c r="O61" s="93"/>
      <c r="P61" s="75">
        <f>+D61+E61+F61+G61+H61+I61+J61+K61+L61+M61+N61+O61</f>
        <v>0</v>
      </c>
    </row>
    <row r="62" spans="1:16" ht="30" customHeight="1" x14ac:dyDescent="0.2">
      <c r="A62" s="91" t="s">
        <v>75</v>
      </c>
      <c r="B62" s="92">
        <v>3900000</v>
      </c>
      <c r="C62" s="93">
        <v>18300000</v>
      </c>
      <c r="D62" s="92">
        <v>0</v>
      </c>
      <c r="E62" s="92">
        <v>0</v>
      </c>
      <c r="F62" s="92">
        <v>0</v>
      </c>
      <c r="G62" s="92"/>
      <c r="H62" s="92"/>
      <c r="I62" s="92"/>
      <c r="J62" s="92"/>
      <c r="K62" s="92"/>
      <c r="L62" s="92"/>
      <c r="M62" s="92">
        <v>0</v>
      </c>
      <c r="N62" s="92"/>
      <c r="O62" s="93"/>
      <c r="P62" s="75">
        <f>+D62+E62+F62+G62+H62+I62+J62+K62+L62+M62+N62+O62</f>
        <v>0</v>
      </c>
    </row>
    <row r="63" spans="1:16" ht="30" customHeight="1" x14ac:dyDescent="0.2">
      <c r="A63" s="91" t="s">
        <v>76</v>
      </c>
      <c r="B63" s="92"/>
      <c r="C63" s="93"/>
      <c r="D63" s="92"/>
      <c r="E63" s="92"/>
      <c r="F63" s="92"/>
      <c r="G63" s="92"/>
      <c r="H63" s="92"/>
      <c r="I63" s="92"/>
      <c r="J63" s="92"/>
      <c r="K63" s="92"/>
      <c r="L63" s="92"/>
      <c r="M63" s="92">
        <v>0</v>
      </c>
      <c r="N63" s="92"/>
      <c r="O63" s="93"/>
      <c r="P63" s="75">
        <f>+D63+E63+F63+G63+H63+I63+J63+K63+L63+M63+N63+O63</f>
        <v>0</v>
      </c>
    </row>
    <row r="64" spans="1:16" ht="30" customHeight="1" x14ac:dyDescent="0.2">
      <c r="A64" s="91" t="s">
        <v>77</v>
      </c>
      <c r="B64" s="92"/>
      <c r="C64" s="93"/>
      <c r="D64" s="92"/>
      <c r="E64" s="92"/>
      <c r="F64" s="92"/>
      <c r="G64" s="92"/>
      <c r="H64" s="92"/>
      <c r="I64" s="92"/>
      <c r="J64" s="92"/>
      <c r="K64" s="92"/>
      <c r="L64" s="92"/>
      <c r="M64" s="92">
        <v>0</v>
      </c>
      <c r="N64" s="92"/>
      <c r="O64" s="93"/>
      <c r="P64" s="75">
        <f>+D64+E64+F64+G64+H64+I64+J64+K64+L64+M64+N64+O64</f>
        <v>0</v>
      </c>
    </row>
    <row r="65" spans="1:16" ht="41.25" customHeight="1" x14ac:dyDescent="0.2">
      <c r="A65" s="91" t="s">
        <v>78</v>
      </c>
      <c r="B65" s="92"/>
      <c r="C65" s="93"/>
      <c r="D65" s="92"/>
      <c r="E65" s="92"/>
      <c r="F65" s="92"/>
      <c r="G65" s="92"/>
      <c r="H65" s="92"/>
      <c r="I65" s="92"/>
      <c r="J65" s="92"/>
      <c r="K65" s="92"/>
      <c r="L65" s="92"/>
      <c r="M65" s="92">
        <v>0</v>
      </c>
      <c r="N65" s="92"/>
      <c r="O65" s="93"/>
      <c r="P65" s="75">
        <f>+D65+E65+F65+G65+H65+I65+J65+K65+L65+M65+N65+O65</f>
        <v>0</v>
      </c>
    </row>
    <row r="66" spans="1:16" ht="30" customHeight="1" x14ac:dyDescent="0.2">
      <c r="A66" s="88" t="s">
        <v>79</v>
      </c>
      <c r="B66" s="89"/>
      <c r="C66" s="95"/>
      <c r="D66" s="89"/>
      <c r="E66" s="89"/>
      <c r="F66" s="89"/>
      <c r="G66" s="89"/>
      <c r="H66" s="89"/>
      <c r="I66" s="89"/>
      <c r="J66" s="89"/>
      <c r="K66" s="89"/>
      <c r="L66" s="89"/>
      <c r="M66" s="89">
        <v>0</v>
      </c>
      <c r="N66" s="92"/>
      <c r="O66" s="93"/>
      <c r="P66" s="75">
        <f>+D66+E66+F66+G66+H66+I66+J66+K66+L66+M66+N66+O66</f>
        <v>0</v>
      </c>
    </row>
    <row r="67" spans="1:16" ht="30" customHeight="1" x14ac:dyDescent="0.2">
      <c r="A67" s="91" t="s">
        <v>80</v>
      </c>
      <c r="B67" s="92"/>
      <c r="C67" s="93"/>
      <c r="D67" s="92"/>
      <c r="E67" s="92"/>
      <c r="F67" s="92"/>
      <c r="G67" s="92"/>
      <c r="H67" s="92"/>
      <c r="I67" s="92"/>
      <c r="J67" s="92"/>
      <c r="K67" s="92"/>
      <c r="L67" s="92"/>
      <c r="M67" s="92">
        <v>0</v>
      </c>
      <c r="N67" s="92"/>
      <c r="O67" s="93"/>
      <c r="P67" s="75">
        <f>+D67+E67+F67+G67+H67+I67+J67+K67+L67+M67+N67+O67</f>
        <v>0</v>
      </c>
    </row>
    <row r="68" spans="1:16" ht="30" customHeight="1" x14ac:dyDescent="0.2">
      <c r="A68" s="91" t="s">
        <v>81</v>
      </c>
      <c r="B68" s="92"/>
      <c r="C68" s="93"/>
      <c r="D68" s="92"/>
      <c r="E68" s="92"/>
      <c r="F68" s="92"/>
      <c r="G68" s="92"/>
      <c r="H68" s="92"/>
      <c r="I68" s="92"/>
      <c r="J68" s="92"/>
      <c r="K68" s="92"/>
      <c r="L68" s="92"/>
      <c r="M68" s="92">
        <v>0</v>
      </c>
      <c r="N68" s="92"/>
      <c r="O68" s="93"/>
      <c r="P68" s="75">
        <f>+D68+E68+F68+G68+H68+I68+J68+K68+L68+M68+N68+O68</f>
        <v>0</v>
      </c>
    </row>
    <row r="69" spans="1:16" ht="30" customHeight="1" x14ac:dyDescent="0.2">
      <c r="A69" s="88" t="s">
        <v>82</v>
      </c>
      <c r="B69" s="89">
        <f>SUM(B70:B72)</f>
        <v>0</v>
      </c>
      <c r="C69" s="95"/>
      <c r="D69" s="89">
        <f>SUM(D70:D72)</f>
        <v>0</v>
      </c>
      <c r="E69" s="89">
        <f>SUM(E70:E72)</f>
        <v>0</v>
      </c>
      <c r="F69" s="89">
        <f>SUM(F70:F72)</f>
        <v>0</v>
      </c>
      <c r="G69" s="89">
        <f t="shared" ref="G69:M69" si="7">SUM(G70:G72)</f>
        <v>0</v>
      </c>
      <c r="H69" s="89">
        <f t="shared" si="7"/>
        <v>0</v>
      </c>
      <c r="I69" s="89">
        <f t="shared" si="7"/>
        <v>0</v>
      </c>
      <c r="J69" s="89">
        <f t="shared" si="7"/>
        <v>0</v>
      </c>
      <c r="K69" s="89">
        <f t="shared" si="7"/>
        <v>0</v>
      </c>
      <c r="L69" s="89">
        <f t="shared" si="7"/>
        <v>0</v>
      </c>
      <c r="M69" s="89">
        <f t="shared" si="7"/>
        <v>0</v>
      </c>
      <c r="N69" s="92"/>
      <c r="O69" s="93"/>
      <c r="P69" s="75">
        <f>+D69+E69+F69+G69+H69+I69+J69+K69+L69+M69+N69+O69</f>
        <v>0</v>
      </c>
    </row>
    <row r="70" spans="1:16" ht="30" customHeight="1" x14ac:dyDescent="0.2">
      <c r="A70" s="91" t="s">
        <v>83</v>
      </c>
      <c r="B70" s="92"/>
      <c r="C70" s="93"/>
      <c r="D70" s="92"/>
      <c r="E70" s="92"/>
      <c r="F70" s="92"/>
      <c r="G70" s="92"/>
      <c r="H70" s="92"/>
      <c r="I70" s="92"/>
      <c r="J70" s="92"/>
      <c r="K70" s="92"/>
      <c r="L70" s="92"/>
      <c r="M70" s="92">
        <v>0</v>
      </c>
      <c r="N70" s="92"/>
      <c r="O70" s="93"/>
      <c r="P70" s="75">
        <f>+D70+E70+F70+G70+H70+I70+J70+K70+L70+M70+N70+O70</f>
        <v>0</v>
      </c>
    </row>
    <row r="71" spans="1:16" ht="30" customHeight="1" x14ac:dyDescent="0.2">
      <c r="A71" s="91" t="s">
        <v>84</v>
      </c>
      <c r="B71" s="92"/>
      <c r="C71" s="93"/>
      <c r="D71" s="92"/>
      <c r="E71" s="92"/>
      <c r="F71" s="92"/>
      <c r="G71" s="92"/>
      <c r="H71" s="92"/>
      <c r="I71" s="92"/>
      <c r="J71" s="92"/>
      <c r="K71" s="92"/>
      <c r="L71" s="92"/>
      <c r="M71" s="92">
        <v>0</v>
      </c>
      <c r="N71" s="92"/>
      <c r="O71" s="93"/>
      <c r="P71" s="75">
        <f>+D71+E71+F71+G71+H71+I71+J71+K71+L71+M71+N71+O71</f>
        <v>0</v>
      </c>
    </row>
    <row r="72" spans="1:16" ht="30" customHeight="1" x14ac:dyDescent="0.2">
      <c r="A72" s="91" t="s">
        <v>85</v>
      </c>
      <c r="B72" s="92"/>
      <c r="C72" s="93"/>
      <c r="D72" s="92"/>
      <c r="E72" s="92"/>
      <c r="F72" s="92"/>
      <c r="G72" s="92"/>
      <c r="H72" s="92"/>
      <c r="I72" s="92"/>
      <c r="J72" s="92"/>
      <c r="K72" s="92"/>
      <c r="L72" s="92"/>
      <c r="M72" s="92">
        <v>0</v>
      </c>
      <c r="N72" s="92"/>
      <c r="O72" s="93"/>
      <c r="P72" s="75">
        <f>+D72+E72+F72+G72+H72+I72+J72+K72+L72+M72+N72+O72</f>
        <v>0</v>
      </c>
    </row>
    <row r="73" spans="1:16" ht="30" customHeight="1" x14ac:dyDescent="0.2">
      <c r="A73" s="86" t="s">
        <v>86</v>
      </c>
      <c r="B73" s="96"/>
      <c r="C73" s="97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7"/>
      <c r="P73" s="97"/>
    </row>
    <row r="74" spans="1:16" ht="30" customHeight="1" x14ac:dyDescent="0.2">
      <c r="A74" s="88" t="s">
        <v>87</v>
      </c>
      <c r="B74" s="98"/>
      <c r="C74" s="95"/>
      <c r="O74" s="93"/>
      <c r="P74" s="75">
        <f>+D74+E74+F74+G74+H74+I74+J74+K74+L74+M74+N74+O74</f>
        <v>0</v>
      </c>
    </row>
    <row r="75" spans="1:16" ht="30" customHeight="1" x14ac:dyDescent="0.2">
      <c r="A75" s="91" t="s">
        <v>88</v>
      </c>
      <c r="B75" s="99"/>
      <c r="C75" s="93"/>
      <c r="O75" s="93"/>
      <c r="P75" s="75">
        <f>+D75+E75+F75+G75+H75+I75+J75+K75+L75+M75+N75+O75</f>
        <v>0</v>
      </c>
    </row>
    <row r="76" spans="1:16" ht="30" customHeight="1" x14ac:dyDescent="0.2">
      <c r="A76" s="91" t="s">
        <v>89</v>
      </c>
      <c r="B76" s="99"/>
      <c r="C76" s="93"/>
      <c r="O76" s="93"/>
      <c r="P76" s="75">
        <f>+D76+E76+F76+G76+H76+I76+J76+K76+L76+M76+N76+O76</f>
        <v>0</v>
      </c>
    </row>
    <row r="77" spans="1:16" ht="30" customHeight="1" x14ac:dyDescent="0.2">
      <c r="A77" s="88" t="s">
        <v>90</v>
      </c>
      <c r="B77" s="98"/>
      <c r="C77" s="95"/>
      <c r="O77" s="93"/>
      <c r="P77" s="75">
        <f>+D77+E77+F77+G77+H77+I77+J77+K77+L77+M77+N77+O77</f>
        <v>0</v>
      </c>
    </row>
    <row r="78" spans="1:16" ht="30" customHeight="1" x14ac:dyDescent="0.2">
      <c r="A78" s="91" t="s">
        <v>91</v>
      </c>
      <c r="B78" s="99"/>
      <c r="C78" s="93"/>
      <c r="O78" s="93"/>
      <c r="P78" s="75">
        <f>+D78+E78+F78+G78+H78+I78+J78+K78+L78+M78+N78+O78</f>
        <v>0</v>
      </c>
    </row>
    <row r="79" spans="1:16" ht="30" customHeight="1" x14ac:dyDescent="0.2">
      <c r="A79" s="91" t="s">
        <v>92</v>
      </c>
      <c r="B79" s="99"/>
      <c r="C79" s="93"/>
      <c r="O79" s="93"/>
      <c r="P79" s="75">
        <f>+D79+E79+F79+G79+H79+I79+J79+K79+L79+M79+N79+O79</f>
        <v>0</v>
      </c>
    </row>
    <row r="80" spans="1:16" ht="30" customHeight="1" x14ac:dyDescent="0.2">
      <c r="A80" s="88" t="s">
        <v>93</v>
      </c>
      <c r="B80" s="98"/>
      <c r="C80" s="95"/>
      <c r="O80" s="93"/>
      <c r="P80" s="75">
        <f>+D80+E80+F80+G80+H80+I80+J80+K80+L80+M80+N80+O80</f>
        <v>0</v>
      </c>
    </row>
    <row r="81" spans="1:16" ht="30" customHeight="1" x14ac:dyDescent="0.2">
      <c r="A81" s="91" t="s">
        <v>94</v>
      </c>
      <c r="B81" s="99"/>
      <c r="C81" s="93"/>
      <c r="O81" s="93"/>
      <c r="P81" s="75">
        <f>+D81+E81+F81+G81+H81+I81+J81+K81+L81+M81+N81+O81</f>
        <v>0</v>
      </c>
    </row>
    <row r="82" spans="1:16" ht="30" customHeight="1" x14ac:dyDescent="0.2">
      <c r="A82" s="100" t="s">
        <v>95</v>
      </c>
      <c r="B82" s="101">
        <f>+B9+B15+B25+B35+B43+B51+B61+B66+B69</f>
        <v>1024795636</v>
      </c>
      <c r="C82" s="101">
        <f>+C9+C15+C25+C35+C51+C61</f>
        <v>-6307000</v>
      </c>
      <c r="D82" s="101">
        <f t="shared" ref="D82:O82" si="8">+D9+D15+D25+D35+D43+D51+D61+D66+D69</f>
        <v>34516386.939999998</v>
      </c>
      <c r="E82" s="102">
        <f t="shared" si="8"/>
        <v>78356760.780000001</v>
      </c>
      <c r="F82" s="101">
        <f t="shared" si="8"/>
        <v>50464106.840000004</v>
      </c>
      <c r="G82" s="101">
        <f t="shared" si="8"/>
        <v>136014282.98000002</v>
      </c>
      <c r="H82" s="101">
        <f t="shared" si="8"/>
        <v>58612964.839999996</v>
      </c>
      <c r="I82" s="101">
        <f t="shared" si="8"/>
        <v>52541049.399999999</v>
      </c>
      <c r="J82" s="102">
        <f t="shared" si="8"/>
        <v>49338112.969999999</v>
      </c>
      <c r="K82" s="102">
        <f t="shared" si="8"/>
        <v>85330352.840000018</v>
      </c>
      <c r="L82" s="102">
        <f t="shared" si="8"/>
        <v>0</v>
      </c>
      <c r="M82" s="102">
        <f t="shared" si="8"/>
        <v>0</v>
      </c>
      <c r="N82" s="102">
        <f t="shared" si="8"/>
        <v>0</v>
      </c>
      <c r="O82" s="101">
        <f t="shared" si="8"/>
        <v>0</v>
      </c>
      <c r="P82" s="103">
        <f>+D82+E82+F82+G82+H82+I82+J82+K82+L82+M82+N82+O82</f>
        <v>545174017.59000003</v>
      </c>
    </row>
    <row r="83" spans="1:16" ht="30" customHeight="1" x14ac:dyDescent="0.2">
      <c r="A83" s="104" t="s">
        <v>113</v>
      </c>
      <c r="I83" s="93"/>
    </row>
    <row r="84" spans="1:16" ht="30" customHeight="1" x14ac:dyDescent="0.2">
      <c r="A84" s="105" t="s">
        <v>114</v>
      </c>
      <c r="I84" s="75"/>
    </row>
    <row r="85" spans="1:16" ht="47.25" customHeight="1" x14ac:dyDescent="0.2">
      <c r="A85" s="105" t="s">
        <v>115</v>
      </c>
    </row>
    <row r="86" spans="1:16" ht="30" customHeight="1" x14ac:dyDescent="0.2">
      <c r="A86" s="105" t="s">
        <v>116</v>
      </c>
    </row>
    <row r="87" spans="1:16" ht="30" customHeight="1" x14ac:dyDescent="0.2">
      <c r="A87" s="105" t="s">
        <v>117</v>
      </c>
    </row>
    <row r="88" spans="1:16" ht="30" customHeight="1" x14ac:dyDescent="0.2">
      <c r="A88" s="105" t="s">
        <v>118</v>
      </c>
    </row>
    <row r="89" spans="1:16" ht="30" customHeight="1" x14ac:dyDescent="0.2">
      <c r="A89" s="105" t="s">
        <v>119</v>
      </c>
    </row>
    <row r="90" spans="1:16" ht="30" customHeight="1" x14ac:dyDescent="0.2">
      <c r="A90" s="91"/>
    </row>
    <row r="91" spans="1:16" ht="30" customHeight="1" x14ac:dyDescent="0.2">
      <c r="A91" s="91"/>
    </row>
    <row r="92" spans="1:16" ht="30" customHeight="1" x14ac:dyDescent="0.2">
      <c r="A92" s="91"/>
    </row>
    <row r="93" spans="1:16" ht="30" customHeight="1" x14ac:dyDescent="0.2">
      <c r="A93" s="106"/>
      <c r="G93" s="107"/>
      <c r="H93" s="107"/>
      <c r="I93" s="107"/>
      <c r="J93" s="108"/>
      <c r="K93" s="108"/>
      <c r="L93" s="108"/>
      <c r="M93" s="108"/>
    </row>
    <row r="94" spans="1:16" ht="30" customHeight="1" x14ac:dyDescent="0.2">
      <c r="A94" s="109"/>
      <c r="G94" s="110"/>
      <c r="H94" s="110"/>
      <c r="I94" s="110"/>
      <c r="J94" s="74"/>
      <c r="K94" s="74"/>
      <c r="L94" s="74"/>
      <c r="M94" s="74"/>
    </row>
    <row r="96" spans="1:16" ht="30" customHeight="1" x14ac:dyDescent="0.2">
      <c r="C96" s="108"/>
      <c r="D96" s="108"/>
      <c r="E96" s="108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5" ht="30" customHeight="1" x14ac:dyDescent="0.2">
      <c r="C97" s="111"/>
      <c r="D97" s="111"/>
      <c r="E97" s="111"/>
    </row>
    <row r="99" spans="1:5" ht="30" customHeight="1" x14ac:dyDescent="0.2">
      <c r="A99" s="112"/>
      <c r="B99" s="112"/>
      <c r="C99" s="112"/>
    </row>
    <row r="100" spans="1:5" ht="30" customHeight="1" x14ac:dyDescent="0.2">
      <c r="A100" s="113" t="s">
        <v>97</v>
      </c>
      <c r="B100" s="114"/>
      <c r="C100" s="114"/>
    </row>
    <row r="101" spans="1:5" ht="30" customHeight="1" x14ac:dyDescent="0.2">
      <c r="A101" s="76" t="s">
        <v>98</v>
      </c>
    </row>
    <row r="102" spans="1:5" ht="30" customHeight="1" x14ac:dyDescent="0.2">
      <c r="A102" s="111"/>
      <c r="B102" s="111"/>
      <c r="C102" s="111"/>
    </row>
  </sheetData>
  <mergeCells count="14">
    <mergeCell ref="A102:C102"/>
    <mergeCell ref="A1:P1"/>
    <mergeCell ref="A2:P2"/>
    <mergeCell ref="A3:P3"/>
    <mergeCell ref="A4:P4"/>
    <mergeCell ref="A6:A7"/>
    <mergeCell ref="B6:B7"/>
    <mergeCell ref="C6:C7"/>
    <mergeCell ref="D6:P6"/>
    <mergeCell ref="J93:M93"/>
    <mergeCell ref="J94:M94"/>
    <mergeCell ref="C96:E96"/>
    <mergeCell ref="C97:E97"/>
    <mergeCell ref="A99:C99"/>
  </mergeCells>
  <pageMargins left="0.43" right="0.42" top="0.53" bottom="0.54" header="0.31496062992125984" footer="0.31496062992125984"/>
  <pageSetup paperSize="11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37"/>
    </row>
    <row r="2" spans="2:18" ht="21" customHeight="1" x14ac:dyDescent="0.3">
      <c r="B2" s="55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6"/>
    </row>
    <row r="3" spans="2:18" ht="18.75" x14ac:dyDescent="0.3">
      <c r="B3" s="57">
        <v>2022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37"/>
    </row>
    <row r="4" spans="2:18" ht="15.75" customHeight="1" x14ac:dyDescent="0.3">
      <c r="B4" s="59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61" t="s">
        <v>4</v>
      </c>
      <c r="C7" s="62" t="s">
        <v>5</v>
      </c>
      <c r="D7" s="62" t="s">
        <v>6</v>
      </c>
      <c r="E7" s="65" t="s">
        <v>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2:18" ht="30" customHeight="1" x14ac:dyDescent="0.35">
      <c r="B8" s="61"/>
      <c r="C8" s="63"/>
      <c r="D8" s="63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50" t="s">
        <v>99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</row>
    <row r="98" spans="1:17" ht="23.25" x14ac:dyDescent="0.35">
      <c r="B98" s="28" t="s">
        <v>101</v>
      </c>
      <c r="C98" s="64" t="s">
        <v>103</v>
      </c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</row>
    <row r="99" spans="1:17" ht="23.25" x14ac:dyDescent="0.35">
      <c r="B99" s="20"/>
      <c r="C99" s="20"/>
      <c r="D99" s="20"/>
    </row>
    <row r="100" spans="1:17" ht="23.25" x14ac:dyDescent="0.35">
      <c r="B100" s="51"/>
      <c r="C100" s="51"/>
      <c r="D100" s="51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52"/>
      <c r="C103" s="52"/>
      <c r="D103" s="52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Presupuesto aprobado</vt:lpstr>
      <vt:lpstr>ENERO</vt:lpstr>
      <vt:lpstr>MARZO 2022</vt:lpstr>
      <vt:lpstr>Mayo 2022</vt:lpstr>
      <vt:lpstr>JULIO 2022</vt:lpstr>
      <vt:lpstr>AGOSTO</vt:lpstr>
      <vt:lpstr>MARZO</vt:lpstr>
      <vt:lpstr>Hoja1</vt:lpstr>
      <vt:lpstr>AGOSTO!Print_Area</vt:lpstr>
      <vt:lpstr>ENERO!Print_Area</vt:lpstr>
      <vt:lpstr>'JULIO 2022'!Print_Area</vt:lpstr>
      <vt:lpstr>MARZO!Print_Area</vt:lpstr>
      <vt:lpstr>'MARZO 2022'!Print_Area</vt:lpstr>
      <vt:lpstr>'Mayo 2022'!Print_Area</vt:lpstr>
      <vt:lpstr>'Presupuesto aprobado'!Print_Area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2022-09-06T16:35:26Z</dcterms:modified>
</cp:coreProperties>
</file>