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Hoja1" sheetId="1" state="hidden" r:id="rId1"/>
    <sheet name="ENERO" sheetId="2" state="hidden" r:id="rId2"/>
    <sheet name="FEBRERO" sheetId="3" state="hidden" r:id="rId3"/>
    <sheet name="MARZO" sheetId="4" state="hidden" r:id="rId4"/>
    <sheet name="ABRIL" sheetId="5" state="hidden" r:id="rId5"/>
    <sheet name="mayo 2021" sheetId="14" state="hidden" r:id="rId6"/>
    <sheet name="JUNIO 2021" sheetId="15" state="hidden" r:id="rId7"/>
    <sheet name="JUlLIO 2021" sheetId="16" state="hidden" r:id="rId8"/>
    <sheet name="AGOSTO 2021" sheetId="17" r:id="rId9"/>
    <sheet name="MAYO" sheetId="6" state="hidden" r:id="rId10"/>
    <sheet name="JUNIO" sheetId="7" state="hidden" r:id="rId11"/>
    <sheet name="JULIO " sheetId="8" state="hidden" r:id="rId12"/>
    <sheet name="AGOSTO" sheetId="9" state="hidden" r:id="rId13"/>
    <sheet name="SEPTIEMBRE" sheetId="10" state="hidden" r:id="rId14"/>
    <sheet name="OCTUBRE" sheetId="11" state="hidden" r:id="rId15"/>
    <sheet name="NOVIEMBRE" sheetId="12" state="hidden" r:id="rId16"/>
    <sheet name="Diciembre" sheetId="13" state="hidden" r:id="rId17"/>
  </sheets>
  <definedNames>
    <definedName name="_xlnm.Print_Area" localSheetId="0">Hoja1!$A$1:$S$98</definedName>
    <definedName name="_xlnm.Print_Area" localSheetId="10">JUNIO!$A$1:$V$100</definedName>
    <definedName name="_xlnm.Print_Area" localSheetId="9">MAYO!$A$1:$V$94</definedName>
    <definedName name="_xlnm.Print_Area" localSheetId="5">'mayo 2021'!$A$1:$V$103</definedName>
    <definedName name="_xlnm.Print_Area" localSheetId="13">SEPTIEMBRE!$A$1:$Y$102</definedName>
  </definedNames>
  <calcPr calcId="152511"/>
</workbook>
</file>

<file path=xl/calcChain.xml><?xml version="1.0" encoding="utf-8"?>
<calcChain xmlns="http://schemas.openxmlformats.org/spreadsheetml/2006/main">
  <c r="B73" i="17" l="1"/>
  <c r="B72" i="17"/>
  <c r="B71" i="17"/>
  <c r="B69" i="17"/>
  <c r="B68" i="17"/>
  <c r="B67" i="17"/>
  <c r="B66" i="17"/>
  <c r="B65" i="17"/>
  <c r="B64" i="17"/>
  <c r="B63" i="17"/>
  <c r="B61" i="17"/>
  <c r="B60" i="17"/>
  <c r="B59" i="17"/>
  <c r="B58" i="17"/>
  <c r="B57" i="17"/>
  <c r="B56" i="17"/>
  <c r="B55" i="17"/>
  <c r="B54" i="17"/>
  <c r="B53" i="17"/>
  <c r="B51" i="17"/>
  <c r="B50" i="17"/>
  <c r="B49" i="17"/>
  <c r="B48" i="17"/>
  <c r="B47" i="17"/>
  <c r="B46" i="17"/>
  <c r="B45" i="17"/>
  <c r="B43" i="17"/>
  <c r="B42" i="17"/>
  <c r="B41" i="17"/>
  <c r="B40" i="17"/>
  <c r="B39" i="17"/>
  <c r="B38" i="17"/>
  <c r="B37" i="17"/>
  <c r="B35" i="17"/>
  <c r="B34" i="17"/>
  <c r="B33" i="17"/>
  <c r="B32" i="17"/>
  <c r="B31" i="17"/>
  <c r="B30" i="17"/>
  <c r="B29" i="17"/>
  <c r="B28" i="17"/>
  <c r="B27" i="17"/>
  <c r="B25" i="17"/>
  <c r="B24" i="17"/>
  <c r="B23" i="17"/>
  <c r="B22" i="17"/>
  <c r="B21" i="17"/>
  <c r="B20" i="17"/>
  <c r="B19" i="17"/>
  <c r="B18" i="17"/>
  <c r="B17" i="17"/>
  <c r="B15" i="17"/>
  <c r="B10" i="17" s="1"/>
  <c r="B14" i="17"/>
  <c r="B13" i="17"/>
  <c r="B12" i="17"/>
  <c r="I10" i="17"/>
  <c r="B11" i="17"/>
  <c r="I70" i="17"/>
  <c r="I52" i="17"/>
  <c r="I36" i="17"/>
  <c r="I26" i="17"/>
  <c r="I16" i="17"/>
  <c r="J70" i="17"/>
  <c r="H70" i="17"/>
  <c r="G70" i="17"/>
  <c r="F70" i="17"/>
  <c r="E70" i="17"/>
  <c r="D70" i="17"/>
  <c r="C70" i="17"/>
  <c r="E62" i="17"/>
  <c r="D62" i="17"/>
  <c r="C62" i="17"/>
  <c r="J52" i="17"/>
  <c r="H52" i="17"/>
  <c r="G52" i="17"/>
  <c r="F52" i="17"/>
  <c r="E52" i="17"/>
  <c r="D52" i="17"/>
  <c r="C52" i="17"/>
  <c r="E44" i="17"/>
  <c r="D44" i="17"/>
  <c r="C44" i="17"/>
  <c r="J36" i="17"/>
  <c r="H36" i="17"/>
  <c r="G36" i="17"/>
  <c r="F36" i="17"/>
  <c r="E36" i="17"/>
  <c r="D36" i="17"/>
  <c r="C36" i="17"/>
  <c r="J26" i="17"/>
  <c r="H26" i="17"/>
  <c r="G26" i="17"/>
  <c r="F26" i="17"/>
  <c r="E26" i="17"/>
  <c r="D26" i="17"/>
  <c r="C26" i="17"/>
  <c r="J16" i="17"/>
  <c r="H16" i="17"/>
  <c r="G16" i="17"/>
  <c r="F16" i="17"/>
  <c r="E16" i="17"/>
  <c r="D16" i="17"/>
  <c r="C16" i="17"/>
  <c r="J10" i="17"/>
  <c r="H10" i="17"/>
  <c r="G10" i="17"/>
  <c r="F10" i="17"/>
  <c r="E10" i="17"/>
  <c r="D10" i="17"/>
  <c r="C10" i="17"/>
  <c r="B70" i="17" l="1"/>
  <c r="I9" i="17"/>
  <c r="D74" i="17"/>
  <c r="F74" i="17"/>
  <c r="H74" i="17"/>
  <c r="B44" i="17"/>
  <c r="B62" i="17"/>
  <c r="I74" i="17"/>
  <c r="J9" i="17"/>
  <c r="F9" i="17"/>
  <c r="B26" i="17"/>
  <c r="B36" i="17"/>
  <c r="H9" i="17"/>
  <c r="B16" i="17"/>
  <c r="B52" i="17"/>
  <c r="D9" i="17"/>
  <c r="C74" i="17"/>
  <c r="E74" i="17"/>
  <c r="G74" i="17"/>
  <c r="J74" i="17"/>
  <c r="C9" i="17"/>
  <c r="E9" i="17"/>
  <c r="G9" i="17"/>
  <c r="B51" i="16"/>
  <c r="B35" i="16"/>
  <c r="B25" i="16"/>
  <c r="B15" i="16"/>
  <c r="B72" i="16"/>
  <c r="B71" i="16"/>
  <c r="B70" i="16"/>
  <c r="B68" i="16"/>
  <c r="B67" i="16"/>
  <c r="B65" i="16"/>
  <c r="B64" i="16"/>
  <c r="B63" i="16"/>
  <c r="B62" i="16"/>
  <c r="B60" i="16"/>
  <c r="B59" i="16"/>
  <c r="B58" i="16"/>
  <c r="B57" i="16"/>
  <c r="B56" i="16"/>
  <c r="B55" i="16"/>
  <c r="B54" i="16"/>
  <c r="B53" i="16"/>
  <c r="B52" i="16"/>
  <c r="B42" i="16"/>
  <c r="B41" i="16"/>
  <c r="B40" i="16"/>
  <c r="B39" i="16"/>
  <c r="B38" i="16"/>
  <c r="B37" i="16"/>
  <c r="B36" i="16"/>
  <c r="B34" i="16"/>
  <c r="B33" i="16"/>
  <c r="B32" i="16"/>
  <c r="B31" i="16"/>
  <c r="B30" i="16"/>
  <c r="B29" i="16"/>
  <c r="B28" i="16"/>
  <c r="B27" i="16"/>
  <c r="B26" i="16"/>
  <c r="B24" i="16"/>
  <c r="B23" i="16"/>
  <c r="B22" i="16"/>
  <c r="B21" i="16"/>
  <c r="B20" i="16"/>
  <c r="B19" i="16"/>
  <c r="B18" i="16"/>
  <c r="B17" i="16"/>
  <c r="B16" i="16"/>
  <c r="B9" i="16"/>
  <c r="B14" i="16"/>
  <c r="B11" i="16"/>
  <c r="B10" i="16"/>
  <c r="B73" i="16"/>
  <c r="C73" i="16"/>
  <c r="B74" i="17" l="1"/>
  <c r="B9" i="17"/>
  <c r="B69" i="16"/>
  <c r="B66" i="16"/>
  <c r="B61" i="16"/>
  <c r="B50" i="16"/>
  <c r="B49" i="16"/>
  <c r="B48" i="16"/>
  <c r="B47" i="16"/>
  <c r="B46" i="16"/>
  <c r="B45" i="16"/>
  <c r="B44" i="16"/>
  <c r="B43" i="16"/>
  <c r="B13" i="16"/>
  <c r="B12" i="16"/>
  <c r="H69" i="16"/>
  <c r="H51" i="16"/>
  <c r="H35" i="16"/>
  <c r="H25" i="16"/>
  <c r="H15" i="16"/>
  <c r="H9" i="16"/>
  <c r="H8" i="16" s="1"/>
  <c r="I69" i="16"/>
  <c r="G69" i="16"/>
  <c r="F69" i="16"/>
  <c r="E69" i="16"/>
  <c r="D69" i="16"/>
  <c r="C69" i="16"/>
  <c r="E61" i="16"/>
  <c r="D61" i="16"/>
  <c r="C61" i="16"/>
  <c r="I51" i="16"/>
  <c r="G51" i="16"/>
  <c r="F51" i="16"/>
  <c r="E51" i="16"/>
  <c r="D51" i="16"/>
  <c r="C51" i="16"/>
  <c r="E43" i="16"/>
  <c r="D43" i="16"/>
  <c r="C43" i="16"/>
  <c r="I35" i="16"/>
  <c r="G35" i="16"/>
  <c r="F35" i="16"/>
  <c r="E35" i="16"/>
  <c r="D35" i="16"/>
  <c r="C35" i="16"/>
  <c r="I25" i="16"/>
  <c r="G25" i="16"/>
  <c r="F25" i="16"/>
  <c r="E25" i="16"/>
  <c r="D25" i="16"/>
  <c r="C25" i="16"/>
  <c r="I15" i="16"/>
  <c r="G15" i="16"/>
  <c r="F15" i="16"/>
  <c r="F8" i="16" s="1"/>
  <c r="E15" i="16"/>
  <c r="D15" i="16"/>
  <c r="D8" i="16" s="1"/>
  <c r="C15" i="16"/>
  <c r="I9" i="16"/>
  <c r="G9" i="16"/>
  <c r="G8" i="16" s="1"/>
  <c r="F9" i="16"/>
  <c r="E9" i="16"/>
  <c r="E8" i="16" s="1"/>
  <c r="D9" i="16"/>
  <c r="C9" i="16"/>
  <c r="I8" i="16" l="1"/>
  <c r="B8" i="16" s="1"/>
  <c r="H73" i="16"/>
  <c r="D73" i="16"/>
  <c r="F73" i="16"/>
  <c r="I73" i="16"/>
  <c r="E73" i="16"/>
  <c r="G73" i="16"/>
  <c r="C8" i="16"/>
  <c r="H69" i="15"/>
  <c r="G69" i="15"/>
  <c r="F69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4" i="15"/>
  <c r="B33" i="15"/>
  <c r="B32" i="15"/>
  <c r="B31" i="15"/>
  <c r="B30" i="15"/>
  <c r="B29" i="15"/>
  <c r="B28" i="15"/>
  <c r="B27" i="15"/>
  <c r="B26" i="15"/>
  <c r="B24" i="15"/>
  <c r="B23" i="15"/>
  <c r="B22" i="15"/>
  <c r="B21" i="15"/>
  <c r="B20" i="15"/>
  <c r="B19" i="15"/>
  <c r="B18" i="15"/>
  <c r="B17" i="15"/>
  <c r="B16" i="15"/>
  <c r="B14" i="15"/>
  <c r="B12" i="15"/>
  <c r="B11" i="15"/>
  <c r="B10" i="15"/>
  <c r="G51" i="15"/>
  <c r="G35" i="15"/>
  <c r="G25" i="15"/>
  <c r="G15" i="15"/>
  <c r="G9" i="15"/>
  <c r="G73" i="15" s="1"/>
  <c r="E69" i="15"/>
  <c r="D69" i="15"/>
  <c r="C69" i="15"/>
  <c r="E61" i="15"/>
  <c r="D61" i="15"/>
  <c r="C61" i="15"/>
  <c r="H51" i="15"/>
  <c r="B51" i="15" s="1"/>
  <c r="F51" i="15"/>
  <c r="E51" i="15"/>
  <c r="D51" i="15"/>
  <c r="C51" i="15"/>
  <c r="E43" i="15"/>
  <c r="D43" i="15"/>
  <c r="C43" i="15"/>
  <c r="H35" i="15"/>
  <c r="B35" i="15" s="1"/>
  <c r="F35" i="15"/>
  <c r="E35" i="15"/>
  <c r="D35" i="15"/>
  <c r="C35" i="15"/>
  <c r="H25" i="15"/>
  <c r="B25" i="15" s="1"/>
  <c r="F25" i="15"/>
  <c r="E25" i="15"/>
  <c r="D25" i="15"/>
  <c r="C25" i="15"/>
  <c r="H15" i="15"/>
  <c r="B15" i="15" s="1"/>
  <c r="F15" i="15"/>
  <c r="F8" i="15" s="1"/>
  <c r="E15" i="15"/>
  <c r="D15" i="15"/>
  <c r="D8" i="15" s="1"/>
  <c r="C15" i="15"/>
  <c r="B13" i="15"/>
  <c r="H9" i="15"/>
  <c r="F9" i="15"/>
  <c r="F73" i="15" s="1"/>
  <c r="E9" i="15"/>
  <c r="E73" i="15" s="1"/>
  <c r="D9" i="15"/>
  <c r="D73" i="15" s="1"/>
  <c r="C9" i="15"/>
  <c r="E8" i="15"/>
  <c r="C8" i="15"/>
  <c r="H73" i="15" l="1"/>
  <c r="B73" i="15" s="1"/>
  <c r="H8" i="15"/>
  <c r="B9" i="15"/>
  <c r="G8" i="15"/>
  <c r="C73" i="15"/>
  <c r="B73" i="14"/>
  <c r="B51" i="14"/>
  <c r="B35" i="14"/>
  <c r="B25" i="14"/>
  <c r="B15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4" i="14"/>
  <c r="B33" i="14"/>
  <c r="B32" i="14"/>
  <c r="B31" i="14"/>
  <c r="B30" i="14"/>
  <c r="B29" i="14"/>
  <c r="B28" i="14"/>
  <c r="B27" i="14"/>
  <c r="B26" i="14"/>
  <c r="B24" i="14"/>
  <c r="B23" i="14"/>
  <c r="B22" i="14"/>
  <c r="B21" i="14"/>
  <c r="B20" i="14"/>
  <c r="B19" i="14"/>
  <c r="B18" i="14"/>
  <c r="B17" i="14"/>
  <c r="B16" i="14"/>
  <c r="B13" i="14"/>
  <c r="B12" i="14"/>
  <c r="B14" i="14"/>
  <c r="B11" i="14"/>
  <c r="B10" i="14"/>
  <c r="B9" i="14"/>
  <c r="B8" i="15" l="1"/>
  <c r="F51" i="14"/>
  <c r="F35" i="14"/>
  <c r="F25" i="14"/>
  <c r="F15" i="14"/>
  <c r="F73" i="14" s="1"/>
  <c r="F9" i="14"/>
  <c r="F8" i="14"/>
  <c r="E69" i="14"/>
  <c r="D69" i="14"/>
  <c r="C69" i="14"/>
  <c r="E61" i="14"/>
  <c r="D61" i="14"/>
  <c r="C61" i="14"/>
  <c r="G51" i="14"/>
  <c r="E51" i="14"/>
  <c r="E73" i="14" s="1"/>
  <c r="D51" i="14"/>
  <c r="C51" i="14"/>
  <c r="E43" i="14"/>
  <c r="D43" i="14"/>
  <c r="C43" i="14"/>
  <c r="G35" i="14"/>
  <c r="E35" i="14"/>
  <c r="D35" i="14"/>
  <c r="C35" i="14"/>
  <c r="G25" i="14"/>
  <c r="E25" i="14"/>
  <c r="D25" i="14"/>
  <c r="C25" i="14"/>
  <c r="G15" i="14"/>
  <c r="E15" i="14"/>
  <c r="D15" i="14"/>
  <c r="C15" i="14"/>
  <c r="G9" i="14"/>
  <c r="G73" i="14" s="1"/>
  <c r="E9" i="14"/>
  <c r="D9" i="14"/>
  <c r="D73" i="14" s="1"/>
  <c r="C9" i="14"/>
  <c r="E8" i="14"/>
  <c r="C8" i="14"/>
  <c r="C73" i="14" l="1"/>
  <c r="D8" i="14"/>
  <c r="G8" i="14"/>
  <c r="B73" i="5"/>
  <c r="B14" i="5"/>
  <c r="F51" i="5"/>
  <c r="F35" i="5"/>
  <c r="E35" i="5"/>
  <c r="F25" i="5"/>
  <c r="F15" i="5"/>
  <c r="B15" i="5" s="1"/>
  <c r="E15" i="5"/>
  <c r="F9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3" i="5"/>
  <c r="B12" i="5"/>
  <c r="B11" i="5"/>
  <c r="B10" i="5"/>
  <c r="E69" i="5"/>
  <c r="E61" i="5"/>
  <c r="E51" i="5"/>
  <c r="E43" i="5"/>
  <c r="E25" i="5"/>
  <c r="E9" i="5"/>
  <c r="E73" i="5" s="1"/>
  <c r="E8" i="5"/>
  <c r="D69" i="5"/>
  <c r="C69" i="5"/>
  <c r="D61" i="5"/>
  <c r="C61" i="5"/>
  <c r="D51" i="5"/>
  <c r="C51" i="5"/>
  <c r="D43" i="5"/>
  <c r="C43" i="5"/>
  <c r="D35" i="5"/>
  <c r="C35" i="5"/>
  <c r="D25" i="5"/>
  <c r="C25" i="5"/>
  <c r="D15" i="5"/>
  <c r="C15" i="5"/>
  <c r="D9" i="5"/>
  <c r="D73" i="5" s="1"/>
  <c r="C9" i="5"/>
  <c r="C73" i="5" s="1"/>
  <c r="D8" i="5"/>
  <c r="C8" i="5"/>
  <c r="B8" i="14" l="1"/>
  <c r="B35" i="5"/>
  <c r="F73" i="5"/>
  <c r="F8" i="5"/>
  <c r="B8" i="5" s="1"/>
  <c r="D69" i="4"/>
  <c r="C69" i="4"/>
  <c r="B69" i="4"/>
  <c r="D61" i="4"/>
  <c r="C61" i="4"/>
  <c r="B61" i="4"/>
  <c r="B52" i="4"/>
  <c r="D51" i="4"/>
  <c r="C51" i="4"/>
  <c r="B51" i="4"/>
  <c r="D43" i="4"/>
  <c r="C43" i="4"/>
  <c r="B43" i="4"/>
  <c r="B36" i="4"/>
  <c r="B35" i="4" s="1"/>
  <c r="D35" i="4"/>
  <c r="C35" i="4"/>
  <c r="B34" i="4"/>
  <c r="B30" i="4"/>
  <c r="B28" i="4"/>
  <c r="B26" i="4"/>
  <c r="B25" i="4" s="1"/>
  <c r="D25" i="4"/>
  <c r="C25" i="4"/>
  <c r="B24" i="4"/>
  <c r="B23" i="4"/>
  <c r="B22" i="4"/>
  <c r="B21" i="4"/>
  <c r="B20" i="4"/>
  <c r="B19" i="4"/>
  <c r="B18" i="4"/>
  <c r="B17" i="4"/>
  <c r="B16" i="4"/>
  <c r="B15" i="4" s="1"/>
  <c r="D15" i="4"/>
  <c r="C15" i="4"/>
  <c r="B14" i="4"/>
  <c r="B11" i="4"/>
  <c r="B10" i="4"/>
  <c r="B9" i="4" s="1"/>
  <c r="B8" i="4" s="1"/>
  <c r="D9" i="4"/>
  <c r="C9" i="4"/>
  <c r="C73" i="4" s="1"/>
  <c r="C8" i="4"/>
  <c r="B16" i="3"/>
  <c r="B15" i="3"/>
  <c r="B8" i="3"/>
  <c r="D8" i="4" l="1"/>
  <c r="B73" i="4"/>
  <c r="D73" i="4"/>
  <c r="B19" i="3"/>
  <c r="B18" i="3"/>
  <c r="C15" i="3"/>
  <c r="B25" i="3"/>
  <c r="C90" i="2"/>
  <c r="C88" i="2"/>
  <c r="C25" i="3"/>
  <c r="B10" i="3"/>
  <c r="B69" i="2" l="1"/>
  <c r="B61" i="2"/>
  <c r="B51" i="2"/>
  <c r="B43" i="2"/>
  <c r="B35" i="2"/>
  <c r="B25" i="2"/>
  <c r="B15" i="2"/>
  <c r="B9" i="2"/>
  <c r="B8" i="2" s="1"/>
  <c r="B73" i="2" l="1"/>
  <c r="B72" i="13"/>
  <c r="B71" i="13"/>
  <c r="B70" i="13"/>
  <c r="B68" i="13"/>
  <c r="B67" i="13"/>
  <c r="B66" i="13"/>
  <c r="B65" i="13"/>
  <c r="B64" i="13"/>
  <c r="B63" i="13"/>
  <c r="B62" i="13"/>
  <c r="B60" i="13"/>
  <c r="B59" i="13"/>
  <c r="B58" i="13"/>
  <c r="B57" i="13"/>
  <c r="B56" i="13"/>
  <c r="B55" i="13"/>
  <c r="B54" i="13"/>
  <c r="B53" i="13"/>
  <c r="B52" i="13"/>
  <c r="B51" i="13" s="1"/>
  <c r="B50" i="13"/>
  <c r="B49" i="13"/>
  <c r="B48" i="13"/>
  <c r="B47" i="13"/>
  <c r="B46" i="13"/>
  <c r="B45" i="13"/>
  <c r="B44" i="13"/>
  <c r="B42" i="13"/>
  <c r="B41" i="13"/>
  <c r="B40" i="13"/>
  <c r="B39" i="13"/>
  <c r="B38" i="13"/>
  <c r="B37" i="13"/>
  <c r="B36" i="13"/>
  <c r="B34" i="13"/>
  <c r="B33" i="13"/>
  <c r="B32" i="13"/>
  <c r="B31" i="13"/>
  <c r="B30" i="13"/>
  <c r="B29" i="13"/>
  <c r="B28" i="13"/>
  <c r="B27" i="13"/>
  <c r="B26" i="13"/>
  <c r="B24" i="13"/>
  <c r="B23" i="13"/>
  <c r="B22" i="13"/>
  <c r="B21" i="13"/>
  <c r="B20" i="13"/>
  <c r="B19" i="13"/>
  <c r="B18" i="13"/>
  <c r="B17" i="13"/>
  <c r="B16" i="13"/>
  <c r="B14" i="13"/>
  <c r="B13" i="13"/>
  <c r="B12" i="13"/>
  <c r="B11" i="13"/>
  <c r="B10" i="13"/>
  <c r="M69" i="13"/>
  <c r="M61" i="13"/>
  <c r="M51" i="13"/>
  <c r="M43" i="13"/>
  <c r="M35" i="13"/>
  <c r="M25" i="13"/>
  <c r="M15" i="13"/>
  <c r="M9" i="13"/>
  <c r="M73" i="13" s="1"/>
  <c r="M8" i="13"/>
  <c r="L69" i="13"/>
  <c r="L61" i="13"/>
  <c r="L51" i="13"/>
  <c r="L43" i="13"/>
  <c r="L35" i="13"/>
  <c r="L25" i="13"/>
  <c r="L15" i="13"/>
  <c r="L9" i="13"/>
  <c r="L8" i="13" s="1"/>
  <c r="B83" i="13"/>
  <c r="B81" i="13"/>
  <c r="B80" i="13"/>
  <c r="B78" i="13"/>
  <c r="B77" i="13"/>
  <c r="N69" i="13"/>
  <c r="K69" i="13"/>
  <c r="B69" i="13" s="1"/>
  <c r="J69" i="13"/>
  <c r="I69" i="13"/>
  <c r="H69" i="13"/>
  <c r="G69" i="13"/>
  <c r="F69" i="13"/>
  <c r="E69" i="13"/>
  <c r="D69" i="13"/>
  <c r="C69" i="13"/>
  <c r="N61" i="13"/>
  <c r="K61" i="13"/>
  <c r="J61" i="13"/>
  <c r="I61" i="13"/>
  <c r="H61" i="13"/>
  <c r="G61" i="13"/>
  <c r="F61" i="13"/>
  <c r="E61" i="13"/>
  <c r="D61" i="13"/>
  <c r="C61" i="13"/>
  <c r="N51" i="13"/>
  <c r="K51" i="13"/>
  <c r="J51" i="13"/>
  <c r="I51" i="13"/>
  <c r="H51" i="13"/>
  <c r="G51" i="13"/>
  <c r="F51" i="13"/>
  <c r="E51" i="13"/>
  <c r="D51" i="13"/>
  <c r="C51" i="13"/>
  <c r="N43" i="13"/>
  <c r="K43" i="13"/>
  <c r="B43" i="13" s="1"/>
  <c r="J43" i="13"/>
  <c r="I43" i="13"/>
  <c r="H43" i="13"/>
  <c r="G43" i="13"/>
  <c r="F43" i="13"/>
  <c r="E43" i="13"/>
  <c r="D43" i="13"/>
  <c r="C43" i="13"/>
  <c r="B35" i="13"/>
  <c r="N35" i="13"/>
  <c r="K35" i="13"/>
  <c r="J35" i="13"/>
  <c r="I35" i="13"/>
  <c r="H35" i="13"/>
  <c r="G35" i="13"/>
  <c r="F35" i="13"/>
  <c r="E35" i="13"/>
  <c r="D35" i="13"/>
  <c r="C35" i="13"/>
  <c r="N25" i="13"/>
  <c r="K25" i="13"/>
  <c r="J25" i="13"/>
  <c r="I25" i="13"/>
  <c r="H25" i="13"/>
  <c r="G25" i="13"/>
  <c r="F25" i="13"/>
  <c r="E25" i="13"/>
  <c r="D25" i="13"/>
  <c r="C25" i="13"/>
  <c r="N15" i="13"/>
  <c r="K15" i="13"/>
  <c r="J15" i="13"/>
  <c r="J8" i="13" s="1"/>
  <c r="I15" i="13"/>
  <c r="H15" i="13"/>
  <c r="G15" i="13"/>
  <c r="F15" i="13"/>
  <c r="E15" i="13"/>
  <c r="D15" i="13"/>
  <c r="C15" i="13"/>
  <c r="N9" i="13"/>
  <c r="K9" i="13"/>
  <c r="K73" i="13" s="1"/>
  <c r="J9" i="13"/>
  <c r="J73" i="13" s="1"/>
  <c r="I9" i="13"/>
  <c r="I73" i="13" s="1"/>
  <c r="H9" i="13"/>
  <c r="H73" i="13" s="1"/>
  <c r="G9" i="13"/>
  <c r="G73" i="13" s="1"/>
  <c r="F9" i="13"/>
  <c r="F73" i="13" s="1"/>
  <c r="E9" i="13"/>
  <c r="E73" i="13" s="1"/>
  <c r="D9" i="13"/>
  <c r="D73" i="13" s="1"/>
  <c r="C9" i="13"/>
  <c r="C73" i="13" s="1"/>
  <c r="I8" i="13"/>
  <c r="G8" i="13"/>
  <c r="C8" i="13"/>
  <c r="K8" i="13" l="1"/>
  <c r="N8" i="13"/>
  <c r="N73" i="13"/>
  <c r="B15" i="13"/>
  <c r="B9" i="13"/>
  <c r="B25" i="13"/>
  <c r="B61" i="13"/>
  <c r="L73" i="13"/>
  <c r="E8" i="13"/>
  <c r="D8" i="13"/>
  <c r="F8" i="13"/>
  <c r="H8" i="13"/>
  <c r="B72" i="12"/>
  <c r="B71" i="12"/>
  <c r="B70" i="12"/>
  <c r="B69" i="12"/>
  <c r="B68" i="12"/>
  <c r="B67" i="12"/>
  <c r="B66" i="12"/>
  <c r="B65" i="12"/>
  <c r="B64" i="12"/>
  <c r="B63" i="12"/>
  <c r="B61" i="12" s="1"/>
  <c r="B62" i="12"/>
  <c r="B60" i="12"/>
  <c r="B59" i="12"/>
  <c r="B58" i="12"/>
  <c r="B57" i="12"/>
  <c r="B56" i="12"/>
  <c r="B55" i="12"/>
  <c r="B54" i="12"/>
  <c r="B53" i="12"/>
  <c r="B52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4" i="12"/>
  <c r="B25" i="12" s="1"/>
  <c r="B33" i="12"/>
  <c r="B32" i="12"/>
  <c r="B31" i="12"/>
  <c r="B30" i="12"/>
  <c r="B29" i="12"/>
  <c r="B28" i="12"/>
  <c r="B27" i="12"/>
  <c r="B26" i="12"/>
  <c r="B24" i="12"/>
  <c r="B23" i="12"/>
  <c r="B22" i="12"/>
  <c r="B21" i="12"/>
  <c r="B20" i="12"/>
  <c r="B19" i="12"/>
  <c r="B18" i="12"/>
  <c r="B17" i="12"/>
  <c r="B16" i="12"/>
  <c r="B14" i="12"/>
  <c r="B13" i="12"/>
  <c r="B12" i="12"/>
  <c r="B11" i="12"/>
  <c r="B10" i="12"/>
  <c r="L69" i="12"/>
  <c r="L61" i="12"/>
  <c r="L51" i="12"/>
  <c r="L43" i="12"/>
  <c r="L35" i="12"/>
  <c r="L25" i="12"/>
  <c r="L15" i="12"/>
  <c r="L9" i="12"/>
  <c r="L73" i="12" s="1"/>
  <c r="L8" i="12"/>
  <c r="B83" i="12"/>
  <c r="B81" i="12"/>
  <c r="B80" i="12"/>
  <c r="B78" i="12"/>
  <c r="B77" i="12"/>
  <c r="M69" i="12"/>
  <c r="K69" i="12"/>
  <c r="J69" i="12"/>
  <c r="I69" i="12"/>
  <c r="H69" i="12"/>
  <c r="G69" i="12"/>
  <c r="F69" i="12"/>
  <c r="E69" i="12"/>
  <c r="D69" i="12"/>
  <c r="C69" i="12"/>
  <c r="M61" i="12"/>
  <c r="K61" i="12"/>
  <c r="J61" i="12"/>
  <c r="J73" i="12" s="1"/>
  <c r="I61" i="12"/>
  <c r="H61" i="12"/>
  <c r="G61" i="12"/>
  <c r="F61" i="12"/>
  <c r="E61" i="12"/>
  <c r="D61" i="12"/>
  <c r="C61" i="12"/>
  <c r="B51" i="12"/>
  <c r="M51" i="12"/>
  <c r="K51" i="12"/>
  <c r="J51" i="12"/>
  <c r="I51" i="12"/>
  <c r="H51" i="12"/>
  <c r="G51" i="12"/>
  <c r="F51" i="12"/>
  <c r="E51" i="12"/>
  <c r="D51" i="12"/>
  <c r="C51" i="12"/>
  <c r="M43" i="12"/>
  <c r="K43" i="12"/>
  <c r="J43" i="12"/>
  <c r="I43" i="12"/>
  <c r="H43" i="12"/>
  <c r="G43" i="12"/>
  <c r="F43" i="12"/>
  <c r="E43" i="12"/>
  <c r="D43" i="12"/>
  <c r="C43" i="12"/>
  <c r="B35" i="12"/>
  <c r="M35" i="12"/>
  <c r="K35" i="12"/>
  <c r="J35" i="12"/>
  <c r="I35" i="12"/>
  <c r="H35" i="12"/>
  <c r="G35" i="12"/>
  <c r="F35" i="12"/>
  <c r="E35" i="12"/>
  <c r="D35" i="12"/>
  <c r="C35" i="12"/>
  <c r="M25" i="12"/>
  <c r="K25" i="12"/>
  <c r="J25" i="12"/>
  <c r="I25" i="12"/>
  <c r="H25" i="12"/>
  <c r="G25" i="12"/>
  <c r="F25" i="12"/>
  <c r="E25" i="12"/>
  <c r="D25" i="12"/>
  <c r="C25" i="12"/>
  <c r="M15" i="12"/>
  <c r="K15" i="12"/>
  <c r="J15" i="12"/>
  <c r="I15" i="12"/>
  <c r="H15" i="12"/>
  <c r="H8" i="12" s="1"/>
  <c r="G15" i="12"/>
  <c r="F15" i="12"/>
  <c r="E15" i="12"/>
  <c r="D15" i="12"/>
  <c r="D8" i="12" s="1"/>
  <c r="C15" i="12"/>
  <c r="M9" i="12"/>
  <c r="K9" i="12"/>
  <c r="K73" i="12" s="1"/>
  <c r="J9" i="12"/>
  <c r="I9" i="12"/>
  <c r="I73" i="12" s="1"/>
  <c r="H9" i="12"/>
  <c r="G9" i="12"/>
  <c r="G73" i="12" s="1"/>
  <c r="F9" i="12"/>
  <c r="E9" i="12"/>
  <c r="E73" i="12" s="1"/>
  <c r="D9" i="12"/>
  <c r="C9" i="12"/>
  <c r="C73" i="12" s="1"/>
  <c r="J8" i="12"/>
  <c r="F8" i="12"/>
  <c r="B8" i="13" l="1"/>
  <c r="B73" i="13"/>
  <c r="B15" i="12"/>
  <c r="M8" i="12"/>
  <c r="B9" i="12"/>
  <c r="B73" i="12" s="1"/>
  <c r="D73" i="12"/>
  <c r="F73" i="12"/>
  <c r="H73" i="12"/>
  <c r="M73" i="12"/>
  <c r="C8" i="12"/>
  <c r="E8" i="12"/>
  <c r="G8" i="12"/>
  <c r="I8" i="12"/>
  <c r="K8" i="12"/>
  <c r="B72" i="11"/>
  <c r="B71" i="11"/>
  <c r="B70" i="11"/>
  <c r="B69" i="11"/>
  <c r="B68" i="11"/>
  <c r="B67" i="11"/>
  <c r="B66" i="11"/>
  <c r="B65" i="11"/>
  <c r="B64" i="11"/>
  <c r="B63" i="11"/>
  <c r="B62" i="11"/>
  <c r="B60" i="11"/>
  <c r="B59" i="11"/>
  <c r="M59" i="11" s="1"/>
  <c r="B58" i="11"/>
  <c r="B57" i="11"/>
  <c r="B56" i="11"/>
  <c r="B55" i="11"/>
  <c r="B54" i="11"/>
  <c r="B53" i="11"/>
  <c r="B51" i="11" s="1"/>
  <c r="B52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5" i="11" s="1"/>
  <c r="B36" i="11"/>
  <c r="B34" i="11"/>
  <c r="B33" i="11"/>
  <c r="B32" i="11"/>
  <c r="B31" i="11"/>
  <c r="B30" i="11"/>
  <c r="B29" i="11"/>
  <c r="B28" i="11"/>
  <c r="B27" i="11"/>
  <c r="B26" i="11"/>
  <c r="B24" i="11"/>
  <c r="B23" i="11"/>
  <c r="B22" i="11"/>
  <c r="B21" i="11"/>
  <c r="B20" i="11"/>
  <c r="B19" i="11"/>
  <c r="B18" i="11"/>
  <c r="B17" i="11"/>
  <c r="B16" i="11"/>
  <c r="B14" i="11"/>
  <c r="B13" i="11"/>
  <c r="B12" i="11"/>
  <c r="B11" i="11"/>
  <c r="B10" i="11"/>
  <c r="K69" i="11"/>
  <c r="K61" i="11"/>
  <c r="K51" i="11"/>
  <c r="K43" i="11"/>
  <c r="K35" i="11"/>
  <c r="K25" i="11"/>
  <c r="K15" i="11"/>
  <c r="K9" i="11"/>
  <c r="K73" i="11" s="1"/>
  <c r="K8" i="11"/>
  <c r="B83" i="11"/>
  <c r="B81" i="11"/>
  <c r="B80" i="11"/>
  <c r="B78" i="11"/>
  <c r="B77" i="11"/>
  <c r="L69" i="11"/>
  <c r="J69" i="11"/>
  <c r="I69" i="11"/>
  <c r="H69" i="11"/>
  <c r="G69" i="11"/>
  <c r="F69" i="11"/>
  <c r="E69" i="11"/>
  <c r="D69" i="11"/>
  <c r="C69" i="11"/>
  <c r="L61" i="11"/>
  <c r="J61" i="11"/>
  <c r="I61" i="11"/>
  <c r="H61" i="11"/>
  <c r="G61" i="11"/>
  <c r="F61" i="11"/>
  <c r="E61" i="11"/>
  <c r="D61" i="11"/>
  <c r="C61" i="11"/>
  <c r="B61" i="11"/>
  <c r="L51" i="11"/>
  <c r="J51" i="11"/>
  <c r="I51" i="11"/>
  <c r="H51" i="11"/>
  <c r="G51" i="11"/>
  <c r="F51" i="11"/>
  <c r="E51" i="11"/>
  <c r="D51" i="11"/>
  <c r="C51" i="11"/>
  <c r="L43" i="11"/>
  <c r="J43" i="11"/>
  <c r="I43" i="11"/>
  <c r="H43" i="11"/>
  <c r="G43" i="11"/>
  <c r="F43" i="11"/>
  <c r="E43" i="11"/>
  <c r="D43" i="11"/>
  <c r="C43" i="11"/>
  <c r="L35" i="11"/>
  <c r="J35" i="11"/>
  <c r="I35" i="11"/>
  <c r="H35" i="11"/>
  <c r="G35" i="11"/>
  <c r="F35" i="11"/>
  <c r="E35" i="11"/>
  <c r="D35" i="11"/>
  <c r="C35" i="11"/>
  <c r="L25" i="11"/>
  <c r="J25" i="11"/>
  <c r="I25" i="11"/>
  <c r="H25" i="11"/>
  <c r="G25" i="11"/>
  <c r="F25" i="11"/>
  <c r="E25" i="11"/>
  <c r="D25" i="11"/>
  <c r="C25" i="11"/>
  <c r="L15" i="11"/>
  <c r="J15" i="11"/>
  <c r="I15" i="11"/>
  <c r="H15" i="11"/>
  <c r="G15" i="11"/>
  <c r="F15" i="11"/>
  <c r="E15" i="11"/>
  <c r="E8" i="11" s="1"/>
  <c r="D15" i="11"/>
  <c r="C15" i="11"/>
  <c r="L9" i="11"/>
  <c r="J9" i="11"/>
  <c r="I9" i="11"/>
  <c r="H9" i="11"/>
  <c r="G9" i="11"/>
  <c r="F9" i="11"/>
  <c r="E9" i="11"/>
  <c r="D9" i="11"/>
  <c r="C9" i="11"/>
  <c r="I8" i="11"/>
  <c r="B8" i="12" l="1"/>
  <c r="B15" i="11"/>
  <c r="B9" i="11"/>
  <c r="C73" i="11"/>
  <c r="E73" i="11"/>
  <c r="G73" i="11"/>
  <c r="I73" i="11"/>
  <c r="L73" i="11"/>
  <c r="D8" i="11"/>
  <c r="F8" i="11"/>
  <c r="H8" i="11"/>
  <c r="J8" i="11"/>
  <c r="C8" i="11"/>
  <c r="G8" i="11"/>
  <c r="L8" i="11"/>
  <c r="B25" i="11"/>
  <c r="D73" i="11"/>
  <c r="F73" i="11"/>
  <c r="H73" i="11"/>
  <c r="J73" i="11"/>
  <c r="B62" i="10"/>
  <c r="B60" i="10"/>
  <c r="B59" i="10"/>
  <c r="L59" i="10" s="1"/>
  <c r="B58" i="10"/>
  <c r="B57" i="10"/>
  <c r="B56" i="10"/>
  <c r="B55" i="10"/>
  <c r="B54" i="10"/>
  <c r="B53" i="10"/>
  <c r="B52" i="10"/>
  <c r="B36" i="10"/>
  <c r="B34" i="10"/>
  <c r="B33" i="10"/>
  <c r="B32" i="10"/>
  <c r="B31" i="10"/>
  <c r="B30" i="10"/>
  <c r="B29" i="10"/>
  <c r="B28" i="10"/>
  <c r="B27" i="10"/>
  <c r="B25" i="10" s="1"/>
  <c r="B26" i="10"/>
  <c r="B24" i="10"/>
  <c r="B23" i="10"/>
  <c r="B22" i="10"/>
  <c r="B21" i="10"/>
  <c r="B20" i="10"/>
  <c r="B19" i="10"/>
  <c r="B18" i="10"/>
  <c r="B17" i="10"/>
  <c r="B16" i="10"/>
  <c r="B14" i="10"/>
  <c r="B13" i="10"/>
  <c r="B12" i="10"/>
  <c r="B11" i="10"/>
  <c r="B10" i="10"/>
  <c r="B9" i="10" s="1"/>
  <c r="J69" i="10"/>
  <c r="J61" i="10"/>
  <c r="J51" i="10"/>
  <c r="J43" i="10"/>
  <c r="J35" i="10"/>
  <c r="J25" i="10"/>
  <c r="J15" i="10"/>
  <c r="J9" i="10"/>
  <c r="J73" i="10" s="1"/>
  <c r="J8" i="10"/>
  <c r="B83" i="10"/>
  <c r="B81" i="10"/>
  <c r="B80" i="10"/>
  <c r="B78" i="10"/>
  <c r="B77" i="10"/>
  <c r="B72" i="10"/>
  <c r="B71" i="10"/>
  <c r="B70" i="10"/>
  <c r="K69" i="10"/>
  <c r="I69" i="10"/>
  <c r="H69" i="10"/>
  <c r="G69" i="10"/>
  <c r="F69" i="10"/>
  <c r="E69" i="10"/>
  <c r="D69" i="10"/>
  <c r="C69" i="10"/>
  <c r="B69" i="10" s="1"/>
  <c r="B68" i="10"/>
  <c r="B67" i="10"/>
  <c r="B66" i="10"/>
  <c r="B65" i="10"/>
  <c r="B64" i="10"/>
  <c r="B63" i="10"/>
  <c r="K61" i="10"/>
  <c r="I61" i="10"/>
  <c r="H61" i="10"/>
  <c r="G61" i="10"/>
  <c r="F61" i="10"/>
  <c r="E61" i="10"/>
  <c r="D61" i="10"/>
  <c r="C61" i="10"/>
  <c r="B61" i="10"/>
  <c r="B51" i="10"/>
  <c r="K51" i="10"/>
  <c r="I51" i="10"/>
  <c r="H51" i="10"/>
  <c r="G51" i="10"/>
  <c r="F51" i="10"/>
  <c r="E51" i="10"/>
  <c r="D51" i="10"/>
  <c r="C51" i="10"/>
  <c r="B50" i="10"/>
  <c r="B49" i="10"/>
  <c r="B48" i="10"/>
  <c r="B47" i="10"/>
  <c r="B46" i="10"/>
  <c r="B45" i="10"/>
  <c r="B44" i="10"/>
  <c r="K43" i="10"/>
  <c r="I43" i="10"/>
  <c r="H43" i="10"/>
  <c r="G43" i="10"/>
  <c r="F43" i="10"/>
  <c r="E43" i="10"/>
  <c r="D43" i="10"/>
  <c r="C43" i="10"/>
  <c r="B43" i="10" s="1"/>
  <c r="B42" i="10"/>
  <c r="B41" i="10"/>
  <c r="B40" i="10"/>
  <c r="B39" i="10"/>
  <c r="B38" i="10"/>
  <c r="B37" i="10"/>
  <c r="B35" i="10"/>
  <c r="K35" i="10"/>
  <c r="I35" i="10"/>
  <c r="H35" i="10"/>
  <c r="G35" i="10"/>
  <c r="F35" i="10"/>
  <c r="E35" i="10"/>
  <c r="D35" i="10"/>
  <c r="C35" i="10"/>
  <c r="K25" i="10"/>
  <c r="I25" i="10"/>
  <c r="H25" i="10"/>
  <c r="G25" i="10"/>
  <c r="F25" i="10"/>
  <c r="E25" i="10"/>
  <c r="D25" i="10"/>
  <c r="C25" i="10"/>
  <c r="K15" i="10"/>
  <c r="I15" i="10"/>
  <c r="H15" i="10"/>
  <c r="G15" i="10"/>
  <c r="F15" i="10"/>
  <c r="F8" i="10" s="1"/>
  <c r="E15" i="10"/>
  <c r="D15" i="10"/>
  <c r="C15" i="10"/>
  <c r="K9" i="10"/>
  <c r="I9" i="10"/>
  <c r="I73" i="10" s="1"/>
  <c r="H9" i="10"/>
  <c r="G9" i="10"/>
  <c r="G73" i="10" s="1"/>
  <c r="F9" i="10"/>
  <c r="E9" i="10"/>
  <c r="E73" i="10" s="1"/>
  <c r="D9" i="10"/>
  <c r="C9" i="10"/>
  <c r="C73" i="10" s="1"/>
  <c r="H8" i="10"/>
  <c r="D8" i="10"/>
  <c r="B8" i="11" l="1"/>
  <c r="B73" i="11"/>
  <c r="K8" i="10"/>
  <c r="B15" i="10"/>
  <c r="B73" i="10" s="1"/>
  <c r="D73" i="10"/>
  <c r="F73" i="10"/>
  <c r="H73" i="10"/>
  <c r="K73" i="10"/>
  <c r="C8" i="10"/>
  <c r="E8" i="10"/>
  <c r="G8" i="10"/>
  <c r="I8" i="10"/>
  <c r="B72" i="9"/>
  <c r="B71" i="9"/>
  <c r="B70" i="9"/>
  <c r="B69" i="9"/>
  <c r="B68" i="9"/>
  <c r="B67" i="9"/>
  <c r="B66" i="9"/>
  <c r="B65" i="9"/>
  <c r="B64" i="9"/>
  <c r="B63" i="9"/>
  <c r="B62" i="9"/>
  <c r="B60" i="9"/>
  <c r="B59" i="9"/>
  <c r="B58" i="9"/>
  <c r="B57" i="9"/>
  <c r="B56" i="9"/>
  <c r="B55" i="9"/>
  <c r="B54" i="9"/>
  <c r="B53" i="9"/>
  <c r="B52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 s="1"/>
  <c r="B34" i="9"/>
  <c r="B33" i="9"/>
  <c r="B32" i="9"/>
  <c r="B31" i="9"/>
  <c r="B30" i="9"/>
  <c r="B29" i="9"/>
  <c r="B28" i="9"/>
  <c r="B27" i="9"/>
  <c r="B26" i="9"/>
  <c r="B24" i="9"/>
  <c r="B23" i="9"/>
  <c r="B22" i="9"/>
  <c r="B21" i="9"/>
  <c r="B20" i="9"/>
  <c r="B19" i="9"/>
  <c r="B18" i="9"/>
  <c r="B17" i="9"/>
  <c r="B16" i="9"/>
  <c r="B14" i="9"/>
  <c r="B13" i="9"/>
  <c r="B12" i="9"/>
  <c r="B11" i="9"/>
  <c r="B10" i="9"/>
  <c r="I69" i="9"/>
  <c r="I61" i="9"/>
  <c r="I51" i="9"/>
  <c r="I43" i="9"/>
  <c r="I35" i="9"/>
  <c r="I25" i="9"/>
  <c r="I8" i="9" s="1"/>
  <c r="I15" i="9"/>
  <c r="I9" i="9"/>
  <c r="B83" i="9"/>
  <c r="B81" i="9"/>
  <c r="B80" i="9"/>
  <c r="B78" i="9"/>
  <c r="B77" i="9"/>
  <c r="J69" i="9"/>
  <c r="H69" i="9"/>
  <c r="G69" i="9"/>
  <c r="F69" i="9"/>
  <c r="E69" i="9"/>
  <c r="D69" i="9"/>
  <c r="C69" i="9"/>
  <c r="B61" i="9"/>
  <c r="J61" i="9"/>
  <c r="H61" i="9"/>
  <c r="G61" i="9"/>
  <c r="F61" i="9"/>
  <c r="E61" i="9"/>
  <c r="D61" i="9"/>
  <c r="C61" i="9"/>
  <c r="K59" i="9"/>
  <c r="B51" i="9"/>
  <c r="J51" i="9"/>
  <c r="H51" i="9"/>
  <c r="G51" i="9"/>
  <c r="F51" i="9"/>
  <c r="E51" i="9"/>
  <c r="D51" i="9"/>
  <c r="C51" i="9"/>
  <c r="J43" i="9"/>
  <c r="H43" i="9"/>
  <c r="G43" i="9"/>
  <c r="F43" i="9"/>
  <c r="E43" i="9"/>
  <c r="D43" i="9"/>
  <c r="C43" i="9"/>
  <c r="J35" i="9"/>
  <c r="H35" i="9"/>
  <c r="G35" i="9"/>
  <c r="F35" i="9"/>
  <c r="E35" i="9"/>
  <c r="D35" i="9"/>
  <c r="C35" i="9"/>
  <c r="J25" i="9"/>
  <c r="H25" i="9"/>
  <c r="G25" i="9"/>
  <c r="F25" i="9"/>
  <c r="F8" i="9" s="1"/>
  <c r="E25" i="9"/>
  <c r="D25" i="9"/>
  <c r="C25" i="9"/>
  <c r="J15" i="9"/>
  <c r="H15" i="9"/>
  <c r="G15" i="9"/>
  <c r="F15" i="9"/>
  <c r="E15" i="9"/>
  <c r="D15" i="9"/>
  <c r="C15" i="9"/>
  <c r="B9" i="9"/>
  <c r="J9" i="9"/>
  <c r="H9" i="9"/>
  <c r="G9" i="9"/>
  <c r="G73" i="9" s="1"/>
  <c r="F9" i="9"/>
  <c r="E9" i="9"/>
  <c r="E73" i="9" s="1"/>
  <c r="D9" i="9"/>
  <c r="C9" i="9"/>
  <c r="C73" i="9" s="1"/>
  <c r="H8" i="9"/>
  <c r="D8" i="9"/>
  <c r="B8" i="10" l="1"/>
  <c r="B25" i="9"/>
  <c r="J73" i="9"/>
  <c r="I73" i="9"/>
  <c r="B15" i="9"/>
  <c r="C8" i="9"/>
  <c r="E8" i="9"/>
  <c r="G8" i="9"/>
  <c r="J8" i="9"/>
  <c r="D73" i="9"/>
  <c r="F73" i="9"/>
  <c r="H73" i="9"/>
  <c r="B75" i="8"/>
  <c r="B62" i="8"/>
  <c r="B59" i="8"/>
  <c r="J59" i="8" s="1"/>
  <c r="B56" i="8"/>
  <c r="B52" i="8"/>
  <c r="B51" i="8" s="1"/>
  <c r="B36" i="8"/>
  <c r="B34" i="8"/>
  <c r="B33" i="8"/>
  <c r="B32" i="8"/>
  <c r="B31" i="8"/>
  <c r="B30" i="8"/>
  <c r="B29" i="8"/>
  <c r="B28" i="8"/>
  <c r="B27" i="8"/>
  <c r="B26" i="8"/>
  <c r="B24" i="8"/>
  <c r="B23" i="8"/>
  <c r="B22" i="8"/>
  <c r="B21" i="8"/>
  <c r="B20" i="8"/>
  <c r="B19" i="8"/>
  <c r="B15" i="8" s="1"/>
  <c r="B18" i="8"/>
  <c r="B17" i="8"/>
  <c r="B16" i="8"/>
  <c r="B14" i="8"/>
  <c r="B11" i="8"/>
  <c r="B10" i="8"/>
  <c r="B9" i="8" s="1"/>
  <c r="H69" i="8"/>
  <c r="H61" i="8"/>
  <c r="H51" i="8"/>
  <c r="H43" i="8"/>
  <c r="H35" i="8"/>
  <c r="H25" i="8"/>
  <c r="H15" i="8"/>
  <c r="H9" i="8"/>
  <c r="H73" i="8" s="1"/>
  <c r="H8" i="8"/>
  <c r="B83" i="8"/>
  <c r="B81" i="8"/>
  <c r="B80" i="8"/>
  <c r="B78" i="8"/>
  <c r="B77" i="8"/>
  <c r="B72" i="8"/>
  <c r="B71" i="8"/>
  <c r="B70" i="8"/>
  <c r="B69" i="8" s="1"/>
  <c r="I69" i="8"/>
  <c r="G69" i="8"/>
  <c r="F69" i="8"/>
  <c r="E69" i="8"/>
  <c r="D69" i="8"/>
  <c r="C69" i="8"/>
  <c r="B68" i="8"/>
  <c r="B67" i="8"/>
  <c r="B65" i="8"/>
  <c r="B64" i="8"/>
  <c r="B63" i="8"/>
  <c r="I61" i="8"/>
  <c r="G61" i="8"/>
  <c r="F61" i="8"/>
  <c r="E61" i="8"/>
  <c r="D61" i="8"/>
  <c r="C61" i="8"/>
  <c r="B61" i="8"/>
  <c r="B60" i="8"/>
  <c r="B58" i="8"/>
  <c r="B57" i="8"/>
  <c r="B55" i="8"/>
  <c r="B54" i="8"/>
  <c r="B53" i="8"/>
  <c r="I51" i="8"/>
  <c r="G51" i="8"/>
  <c r="F51" i="8"/>
  <c r="E51" i="8"/>
  <c r="D51" i="8"/>
  <c r="C51" i="8"/>
  <c r="B50" i="8"/>
  <c r="B49" i="8"/>
  <c r="B48" i="8"/>
  <c r="B47" i="8"/>
  <c r="B46" i="8"/>
  <c r="B45" i="8"/>
  <c r="B44" i="8"/>
  <c r="I43" i="8"/>
  <c r="G43" i="8"/>
  <c r="F43" i="8"/>
  <c r="E43" i="8"/>
  <c r="D43" i="8"/>
  <c r="C43" i="8"/>
  <c r="B43" i="8" s="1"/>
  <c r="B42" i="8"/>
  <c r="B41" i="8"/>
  <c r="B40" i="8"/>
  <c r="B39" i="8"/>
  <c r="B38" i="8"/>
  <c r="B37" i="8"/>
  <c r="B35" i="8"/>
  <c r="I35" i="8"/>
  <c r="G35" i="8"/>
  <c r="F35" i="8"/>
  <c r="E35" i="8"/>
  <c r="D35" i="8"/>
  <c r="C35" i="8"/>
  <c r="B25" i="8"/>
  <c r="I25" i="8"/>
  <c r="G25" i="8"/>
  <c r="F25" i="8"/>
  <c r="E25" i="8"/>
  <c r="D25" i="8"/>
  <c r="C25" i="8"/>
  <c r="I15" i="8"/>
  <c r="G15" i="8"/>
  <c r="F15" i="8"/>
  <c r="E15" i="8"/>
  <c r="D15" i="8"/>
  <c r="D8" i="8" s="1"/>
  <c r="C15" i="8"/>
  <c r="B13" i="8"/>
  <c r="B12" i="8"/>
  <c r="I9" i="8"/>
  <c r="G9" i="8"/>
  <c r="G8" i="8" s="1"/>
  <c r="F9" i="8"/>
  <c r="E9" i="8"/>
  <c r="E8" i="8" s="1"/>
  <c r="D9" i="8"/>
  <c r="C9" i="8"/>
  <c r="C8" i="8" s="1"/>
  <c r="F8" i="8"/>
  <c r="B8" i="9" l="1"/>
  <c r="B73" i="9"/>
  <c r="I8" i="8"/>
  <c r="D73" i="8"/>
  <c r="F73" i="8"/>
  <c r="I73" i="8"/>
  <c r="B73" i="8"/>
  <c r="B8" i="8"/>
  <c r="C73" i="8"/>
  <c r="E73" i="8"/>
  <c r="G73" i="8"/>
  <c r="B19" i="7"/>
  <c r="B18" i="7"/>
  <c r="B17" i="7"/>
  <c r="B16" i="7"/>
  <c r="B14" i="7"/>
  <c r="B13" i="7"/>
  <c r="B12" i="7"/>
  <c r="B11" i="7"/>
  <c r="B10" i="7"/>
  <c r="B62" i="7"/>
  <c r="B59" i="7"/>
  <c r="I59" i="7"/>
  <c r="B52" i="7"/>
  <c r="B36" i="7"/>
  <c r="B34" i="7"/>
  <c r="B32" i="7"/>
  <c r="B31" i="7"/>
  <c r="B30" i="7"/>
  <c r="B28" i="7"/>
  <c r="B26" i="7"/>
  <c r="B24" i="7"/>
  <c r="B23" i="7"/>
  <c r="B22" i="7"/>
  <c r="B21" i="7"/>
  <c r="B20" i="7"/>
  <c r="B9" i="7"/>
  <c r="H69" i="7"/>
  <c r="H61" i="7"/>
  <c r="H51" i="7"/>
  <c r="H43" i="7"/>
  <c r="H35" i="7"/>
  <c r="H25" i="7"/>
  <c r="H15" i="7"/>
  <c r="H9" i="7"/>
  <c r="B83" i="7"/>
  <c r="B81" i="7"/>
  <c r="B80" i="7"/>
  <c r="B78" i="7"/>
  <c r="B77" i="7"/>
  <c r="B72" i="7"/>
  <c r="B71" i="7"/>
  <c r="B70" i="7"/>
  <c r="G69" i="7"/>
  <c r="F69" i="7"/>
  <c r="E69" i="7"/>
  <c r="D69" i="7"/>
  <c r="C69" i="7"/>
  <c r="B69" i="7"/>
  <c r="B68" i="7"/>
  <c r="B67" i="7"/>
  <c r="B65" i="7"/>
  <c r="B64" i="7"/>
  <c r="B63" i="7"/>
  <c r="G61" i="7"/>
  <c r="F61" i="7"/>
  <c r="E61" i="7"/>
  <c r="D61" i="7"/>
  <c r="C61" i="7"/>
  <c r="B61" i="7"/>
  <c r="B60" i="7"/>
  <c r="B58" i="7"/>
  <c r="B57" i="7"/>
  <c r="B56" i="7"/>
  <c r="B55" i="7"/>
  <c r="B54" i="7"/>
  <c r="B53" i="7"/>
  <c r="B51" i="7" s="1"/>
  <c r="G51" i="7"/>
  <c r="F51" i="7"/>
  <c r="E51" i="7"/>
  <c r="D51" i="7"/>
  <c r="C51" i="7"/>
  <c r="B50" i="7"/>
  <c r="B49" i="7"/>
  <c r="B48" i="7"/>
  <c r="B47" i="7"/>
  <c r="B46" i="7"/>
  <c r="B45" i="7"/>
  <c r="B44" i="7"/>
  <c r="G43" i="7"/>
  <c r="F43" i="7"/>
  <c r="E43" i="7"/>
  <c r="D43" i="7"/>
  <c r="C43" i="7"/>
  <c r="B43" i="7"/>
  <c r="B42" i="7"/>
  <c r="B41" i="7"/>
  <c r="B40" i="7"/>
  <c r="B39" i="7"/>
  <c r="B38" i="7"/>
  <c r="B37" i="7"/>
  <c r="B35" i="7" s="1"/>
  <c r="G35" i="7"/>
  <c r="F35" i="7"/>
  <c r="E35" i="7"/>
  <c r="D35" i="7"/>
  <c r="C35" i="7"/>
  <c r="B33" i="7"/>
  <c r="B29" i="7"/>
  <c r="B27" i="7"/>
  <c r="G25" i="7"/>
  <c r="F25" i="7"/>
  <c r="E25" i="7"/>
  <c r="D25" i="7"/>
  <c r="C25" i="7"/>
  <c r="B25" i="7"/>
  <c r="G15" i="7"/>
  <c r="G8" i="7" s="1"/>
  <c r="F15" i="7"/>
  <c r="E15" i="7"/>
  <c r="E8" i="7" s="1"/>
  <c r="D15" i="7"/>
  <c r="C15" i="7"/>
  <c r="C8" i="7" s="1"/>
  <c r="G9" i="7"/>
  <c r="F9" i="7"/>
  <c r="F73" i="7" s="1"/>
  <c r="E9" i="7"/>
  <c r="D9" i="7"/>
  <c r="D73" i="7" s="1"/>
  <c r="C9" i="7"/>
  <c r="F8" i="7"/>
  <c r="D8" i="7"/>
  <c r="B15" i="7" l="1"/>
  <c r="B8" i="7"/>
  <c r="B73" i="7"/>
  <c r="H8" i="7"/>
  <c r="H73" i="7"/>
  <c r="H74" i="7" s="1"/>
  <c r="C73" i="7"/>
  <c r="E73" i="7"/>
  <c r="G73" i="7"/>
  <c r="B83" i="6"/>
  <c r="B81" i="6"/>
  <c r="B80" i="6"/>
  <c r="B78" i="6"/>
  <c r="B77" i="6"/>
  <c r="B72" i="6"/>
  <c r="B71" i="6"/>
  <c r="B70" i="6"/>
  <c r="B68" i="6"/>
  <c r="B67" i="6"/>
  <c r="B65" i="6"/>
  <c r="B64" i="6"/>
  <c r="B63" i="6"/>
  <c r="B62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9" i="6" s="1"/>
  <c r="B10" i="6"/>
  <c r="F69" i="6" l="1"/>
  <c r="F61" i="6"/>
  <c r="F51" i="6"/>
  <c r="F43" i="6"/>
  <c r="F35" i="6"/>
  <c r="F25" i="6"/>
  <c r="F15" i="6"/>
  <c r="F9" i="6"/>
  <c r="F73" i="6" s="1"/>
  <c r="F8" i="6"/>
  <c r="G69" i="6"/>
  <c r="E69" i="6"/>
  <c r="D69" i="6"/>
  <c r="C69" i="6"/>
  <c r="B69" i="6"/>
  <c r="G61" i="6"/>
  <c r="E61" i="6"/>
  <c r="D61" i="6"/>
  <c r="C61" i="6"/>
  <c r="B61" i="6"/>
  <c r="G51" i="6"/>
  <c r="E51" i="6"/>
  <c r="D51" i="6"/>
  <c r="C51" i="6"/>
  <c r="B51" i="6"/>
  <c r="G43" i="6"/>
  <c r="E43" i="6"/>
  <c r="D43" i="6"/>
  <c r="C43" i="6"/>
  <c r="B35" i="6"/>
  <c r="G35" i="6"/>
  <c r="E35" i="6"/>
  <c r="D35" i="6"/>
  <c r="C35" i="6"/>
  <c r="G25" i="6"/>
  <c r="E25" i="6"/>
  <c r="D25" i="6"/>
  <c r="C25" i="6"/>
  <c r="B25" i="6"/>
  <c r="G15" i="6"/>
  <c r="E15" i="6"/>
  <c r="D15" i="6"/>
  <c r="D8" i="6" s="1"/>
  <c r="C15" i="6"/>
  <c r="G9" i="6"/>
  <c r="E9" i="6"/>
  <c r="D9" i="6"/>
  <c r="C9" i="6"/>
  <c r="C73" i="6" s="1"/>
  <c r="E73" i="6" l="1"/>
  <c r="G8" i="6"/>
  <c r="D73" i="6"/>
  <c r="B15" i="6"/>
  <c r="B73" i="6" s="1"/>
  <c r="G73" i="6"/>
  <c r="C8" i="6"/>
  <c r="E8" i="6"/>
  <c r="B8" i="6" l="1"/>
  <c r="E69" i="4"/>
  <c r="E61" i="4"/>
  <c r="E51" i="4"/>
  <c r="E43" i="4"/>
  <c r="E35" i="4"/>
  <c r="E25" i="4"/>
  <c r="E15" i="4"/>
  <c r="E9" i="4"/>
  <c r="E73" i="4" l="1"/>
  <c r="E8" i="4"/>
  <c r="B26" i="3"/>
  <c r="B24" i="3"/>
  <c r="B23" i="3"/>
  <c r="B22" i="3"/>
  <c r="B21" i="3"/>
  <c r="B20" i="3"/>
  <c r="B17" i="3"/>
  <c r="B14" i="3"/>
  <c r="B11" i="3"/>
  <c r="B52" i="3"/>
  <c r="B36" i="3"/>
  <c r="B34" i="3"/>
  <c r="B30" i="3"/>
  <c r="B28" i="3"/>
  <c r="B9" i="3"/>
  <c r="D69" i="3"/>
  <c r="D61" i="3"/>
  <c r="D51" i="3"/>
  <c r="D43" i="3"/>
  <c r="D35" i="3"/>
  <c r="D25" i="3"/>
  <c r="D15" i="3"/>
  <c r="D9" i="3"/>
  <c r="C69" i="3"/>
  <c r="B69" i="3"/>
  <c r="C61" i="3"/>
  <c r="B61" i="3"/>
  <c r="C51" i="3"/>
  <c r="B51" i="3"/>
  <c r="C43" i="3"/>
  <c r="B43" i="3"/>
  <c r="C35" i="3"/>
  <c r="B35" i="3"/>
  <c r="C9" i="3"/>
  <c r="C73" i="3" l="1"/>
  <c r="C8" i="3"/>
  <c r="D73" i="3"/>
  <c r="D8" i="3"/>
  <c r="C69" i="2"/>
  <c r="C61" i="2"/>
  <c r="C51" i="2"/>
  <c r="C43" i="2"/>
  <c r="C35" i="2"/>
  <c r="C25" i="2"/>
  <c r="C15" i="2"/>
  <c r="C9" i="2"/>
  <c r="C73" i="2" l="1"/>
  <c r="C8" i="2"/>
  <c r="B73" i="3"/>
  <c r="B69" i="1" l="1"/>
  <c r="B61" i="1"/>
  <c r="B51" i="1"/>
  <c r="B43" i="1"/>
  <c r="B35" i="1"/>
  <c r="B25" i="1"/>
  <c r="B15" i="1"/>
  <c r="B9" i="1"/>
  <c r="B73" i="1" l="1"/>
  <c r="B8" i="1"/>
  <c r="B9" i="5"/>
</calcChain>
</file>

<file path=xl/sharedStrings.xml><?xml version="1.0" encoding="utf-8"?>
<sst xmlns="http://schemas.openxmlformats.org/spreadsheetml/2006/main" count="1714" uniqueCount="130">
  <si>
    <t>MINISTERIO DE RELACIONES EXTERIORES</t>
  </si>
  <si>
    <t xml:space="preserve">Definición de conceptos: </t>
  </si>
  <si>
    <t>DIRECCION GENERAL DE PASAPORTES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</si>
  <si>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</si>
  <si>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</si>
  <si>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</si>
  <si>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</si>
  <si>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</si>
  <si>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</si>
  <si>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</si>
  <si>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</si>
  <si>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</si>
  <si>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</si>
  <si>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</si>
  <si>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</si>
  <si>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</si>
  <si>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</si>
  <si>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</si>
  <si>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</si>
  <si>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</si>
  <si>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</si>
  <si>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</si>
  <si>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</si>
  <si>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</si>
  <si>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</si>
  <si>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</si>
  <si>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</si>
  <si>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</si>
  <si>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</si>
  <si>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</si>
  <si>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</si>
  <si>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</si>
  <si>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</si>
  <si>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</si>
  <si>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</si>
  <si>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</si>
  <si>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</si>
  <si>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</si>
  <si>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</si>
  <si>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</si>
  <si>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</si>
  <si>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</si>
  <si>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</si>
  <si>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</si>
  <si>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</si>
  <si>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</si>
  <si>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</si>
  <si>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</si>
  <si>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</si>
  <si>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</si>
  <si>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</si>
  <si>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</si>
  <si>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</si>
  <si>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</si>
  <si>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</si>
  <si>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</si>
  <si>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</si>
  <si>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</si>
  <si>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</si>
  <si>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</si>
  <si>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</si>
  <si>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</si>
  <si>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</si>
  <si>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</si>
  <si>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</si>
  <si>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</si>
  <si>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</si>
  <si>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</si>
  <si>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</si>
  <si>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</si>
  <si>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</si>
  <si>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</si>
  <si>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</si>
  <si>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</si>
  <si>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</si>
  <si>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</si>
  <si>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</si>
  <si>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</si>
  <si>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</si>
  <si>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</si>
  <si>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</si>
  <si>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</si>
  <si>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</si>
  <si>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</si>
  <si>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</si>
  <si>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</si>
  <si>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</si>
  <si>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</si>
  <si>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</si>
  <si>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</si>
  <si>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</si>
  <si>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Licda. Cecilia Rodriguez G.                                             </t>
  </si>
  <si>
    <t xml:space="preserve">       Encargada Financiera</t>
  </si>
  <si>
    <t>Enero</t>
  </si>
  <si>
    <t>Total</t>
  </si>
  <si>
    <t>Febrero</t>
  </si>
  <si>
    <t xml:space="preserve">               Licda. Luisa Almonte       </t>
  </si>
  <si>
    <t xml:space="preserve">                            Licda. Katy Moreno C.                                             </t>
  </si>
  <si>
    <t xml:space="preserve">                                                  Auxiliar                                            </t>
  </si>
  <si>
    <t>Marzo</t>
  </si>
  <si>
    <t xml:space="preserve">                                                         Auxiliar                                            </t>
  </si>
  <si>
    <t xml:space="preserve">Abril </t>
  </si>
  <si>
    <t xml:space="preserve">                                                                                               Analista de Presupuesto</t>
  </si>
  <si>
    <t>Mayo</t>
  </si>
  <si>
    <t>Junio</t>
  </si>
  <si>
    <t>Julio</t>
  </si>
  <si>
    <t>Agosto</t>
  </si>
  <si>
    <t xml:space="preserve">       Encargado Financiero</t>
  </si>
  <si>
    <t xml:space="preserve">               Lic. Manuel Florian       </t>
  </si>
  <si>
    <t>Septiembre</t>
  </si>
  <si>
    <t>Octubre</t>
  </si>
  <si>
    <t xml:space="preserve">Noviembre </t>
  </si>
  <si>
    <t xml:space="preserve">              Encargado Financiero</t>
  </si>
  <si>
    <t xml:space="preserve">Diciembre </t>
  </si>
  <si>
    <t xml:space="preserve">                      Licda. Katy Moreno C.                                             </t>
  </si>
  <si>
    <t xml:space="preserve">                                       Licdo. Manuel Florian       </t>
  </si>
  <si>
    <t xml:space="preserve">                                       Licdo. Manuel Florian</t>
  </si>
  <si>
    <t xml:space="preserve">                                                       Analista de presupuesto</t>
  </si>
  <si>
    <t xml:space="preserve">      Encargado Financiero</t>
  </si>
  <si>
    <t xml:space="preserve">                                                 Analista de presupuesto</t>
  </si>
  <si>
    <t>Licda. Katy Moreno C.</t>
  </si>
  <si>
    <t xml:space="preserve">     Encargado Financiero</t>
  </si>
  <si>
    <t>Analista de Presupuesto</t>
  </si>
  <si>
    <t>JUNIO</t>
  </si>
  <si>
    <t>JULIO</t>
  </si>
  <si>
    <t xml:space="preserve">        Encargado Financiero</t>
  </si>
  <si>
    <t>AGOSTO</t>
  </si>
  <si>
    <t xml:space="preserve">Ejecución de Gastos y Aplicaciones Financieras </t>
  </si>
  <si>
    <t>Año 2021</t>
  </si>
  <si>
    <r>
      <t>En RD</t>
    </r>
    <r>
      <rPr>
        <u/>
        <sz val="16"/>
        <color theme="1"/>
        <rFont val="Calibri"/>
        <family val="2"/>
        <scheme val="minor"/>
      </rPr>
      <t>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</si>
</sst>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43" fontId="3" fillId="0" borderId="0" xfId="1" applyFont="1"/>
    <xf numFmtId="0" fontId="0" fillId="0" borderId="0" xfId="0" applyAlignment="1"/>
    <xf numFmtId="0" fontId="5" fillId="2" borderId="0" xfId="0" applyFont="1" applyFill="1" applyBorder="1" applyAlignment="1">
      <alignment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/>
    <xf numFmtId="0" fontId="6" fillId="0" borderId="0" xfId="0" applyFont="1" applyAlignment="1">
      <alignment horizontal="left" vertical="center" wrapText="1" indent="2"/>
    </xf>
    <xf numFmtId="43" fontId="6" fillId="0" borderId="0" xfId="1" applyFont="1" applyAlignment="1">
      <alignment vertical="center" wrapText="1"/>
    </xf>
    <xf numFmtId="43" fontId="6" fillId="0" borderId="0" xfId="1" applyFont="1"/>
    <xf numFmtId="0" fontId="5" fillId="3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5" fillId="0" borderId="1" xfId="1" applyFont="1" applyBorder="1" applyAlignment="1">
      <alignment vertical="center" wrapText="1"/>
    </xf>
    <xf numFmtId="0" fontId="6" fillId="0" borderId="0" xfId="0" applyFont="1"/>
    <xf numFmtId="0" fontId="5" fillId="2" borderId="2" xfId="0" applyFont="1" applyFill="1" applyBorder="1" applyAlignment="1">
      <alignment horizontal="left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0" fillId="0" borderId="0" xfId="1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0" applyNumberFormat="1"/>
    <xf numFmtId="0" fontId="5" fillId="0" borderId="0" xfId="0" applyFont="1" applyAlignment="1"/>
    <xf numFmtId="43" fontId="0" fillId="0" borderId="0" xfId="1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4" borderId="0" xfId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5" fillId="5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1" applyFont="1" applyBorder="1" applyAlignment="1">
      <alignment horizontal="left" vertical="center" wrapText="1"/>
    </xf>
    <xf numFmtId="43" fontId="6" fillId="0" borderId="0" xfId="1" applyFont="1" applyBorder="1" applyAlignment="1">
      <alignment horizontal="left" vertical="center" wrapText="1"/>
    </xf>
    <xf numFmtId="43" fontId="6" fillId="0" borderId="0" xfId="1" applyFont="1" applyBorder="1" applyAlignment="1">
      <alignment vertical="center" wrapText="1"/>
    </xf>
    <xf numFmtId="43" fontId="5" fillId="6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0</xdr:col>
      <xdr:colOff>1809750</xdr:colOff>
      <xdr:row>5</xdr:row>
      <xdr:rowOff>143234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66675"/>
          <a:ext cx="1571625" cy="14100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1520825</xdr:colOff>
      <xdr:row>5</xdr:row>
      <xdr:rowOff>127000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6"/>
          <a:ext cx="1520825" cy="1409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66677</xdr:rowOff>
    </xdr:from>
    <xdr:to>
      <xdr:col>0</xdr:col>
      <xdr:colOff>1603375</xdr:colOff>
      <xdr:row>5</xdr:row>
      <xdr:rowOff>238126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7"/>
          <a:ext cx="1603375" cy="15208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2057400</xdr:colOff>
      <xdr:row>5</xdr:row>
      <xdr:rowOff>247650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2057400" cy="1571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1752600</xdr:colOff>
      <xdr:row>6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752600" cy="15906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1714500</xdr:colOff>
      <xdr:row>5</xdr:row>
      <xdr:rowOff>238125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714500" cy="1577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1409700</xdr:colOff>
      <xdr:row>4</xdr:row>
      <xdr:rowOff>238125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409700" cy="1285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1219200</xdr:colOff>
      <xdr:row>5</xdr:row>
      <xdr:rowOff>63501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6"/>
          <a:ext cx="1219200" cy="1346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1409700</xdr:colOff>
      <xdr:row>5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6"/>
          <a:ext cx="1409700" cy="1409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1381126</xdr:colOff>
      <xdr:row>5</xdr:row>
      <xdr:rowOff>238125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381126" cy="1504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1343025</xdr:colOff>
      <xdr:row>5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34302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2206625</xdr:colOff>
      <xdr:row>4</xdr:row>
      <xdr:rowOff>254000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2206625" cy="126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2032000</xdr:colOff>
      <xdr:row>5</xdr:row>
      <xdr:rowOff>254000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2032000" cy="153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1857374</xdr:colOff>
      <xdr:row>6</xdr:row>
      <xdr:rowOff>31750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57374" cy="1584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1552574</xdr:colOff>
      <xdr:row>5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552574" cy="1457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1457324</xdr:colOff>
      <xdr:row>4</xdr:row>
      <xdr:rowOff>228600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457324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66676</xdr:rowOff>
    </xdr:from>
    <xdr:to>
      <xdr:col>0</xdr:col>
      <xdr:colOff>1619250</xdr:colOff>
      <xdr:row>6</xdr:row>
      <xdr:rowOff>238125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6"/>
          <a:ext cx="1619250" cy="152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zoomScale="60" zoomScaleNormal="100" workbookViewId="0">
      <selection activeCell="B94" sqref="B94"/>
    </sheetView>
  </sheetViews>
  <sheetFormatPr baseColWidth="10" defaultColWidth="9.140625" defaultRowHeight="15" x14ac:dyDescent="0.25"/>
  <cols>
    <col min="1" max="1" width="117.85546875" customWidth="1"/>
    <col min="2" max="2" width="23.5703125" style="2" customWidth="1"/>
    <col min="3" max="3" width="19" style="2" customWidth="1"/>
    <col min="4" max="4" width="3" customWidth="1"/>
    <col min="17" max="17" width="33.7109375" customWidth="1"/>
  </cols>
  <sheetData>
    <row r="1" spans="1:5" ht="21" x14ac:dyDescent="0.3">
      <c r="A1" s="85" t="s">
        <v>0</v>
      </c>
      <c r="B1" s="85"/>
      <c r="C1" s="85"/>
      <c r="E1" s="1" t="s">
        <v>1</v>
      </c>
    </row>
    <row r="2" spans="1:5" ht="21" x14ac:dyDescent="0.3">
      <c r="A2" s="85" t="s">
        <v>2</v>
      </c>
      <c r="B2" s="85"/>
      <c r="C2" s="85"/>
      <c r="E2" s="28" t="s">
        <v>3</v>
      </c>
    </row>
    <row r="3" spans="1:5" ht="21" x14ac:dyDescent="0.3">
      <c r="A3" s="85">
        <v>2021</v>
      </c>
      <c r="B3" s="85"/>
      <c r="C3" s="85"/>
      <c r="E3" s="28" t="s">
        <v>4</v>
      </c>
    </row>
    <row r="4" spans="1:5" ht="21" x14ac:dyDescent="0.3">
      <c r="A4" s="85" t="s">
        <v>5</v>
      </c>
      <c r="B4" s="85"/>
      <c r="C4" s="85"/>
      <c r="E4" s="1" t="s">
        <v>6</v>
      </c>
    </row>
    <row r="5" spans="1:5" ht="21" x14ac:dyDescent="0.35">
      <c r="A5" s="84" t="s">
        <v>7</v>
      </c>
      <c r="B5" s="84"/>
      <c r="C5" s="84"/>
      <c r="E5" s="28" t="s">
        <v>8</v>
      </c>
    </row>
    <row r="6" spans="1:5" ht="21" x14ac:dyDescent="0.35">
      <c r="A6" s="21"/>
      <c r="B6" s="16"/>
      <c r="C6" s="16"/>
      <c r="E6" s="28" t="s">
        <v>9</v>
      </c>
    </row>
    <row r="7" spans="1:5" ht="48.75" customHeight="1" x14ac:dyDescent="0.25">
      <c r="A7" s="7" t="s">
        <v>10</v>
      </c>
      <c r="B7" s="8" t="s">
        <v>11</v>
      </c>
      <c r="C7" s="8" t="s">
        <v>12</v>
      </c>
    </row>
    <row r="8" spans="1:5" ht="21" x14ac:dyDescent="0.25">
      <c r="A8" s="9" t="s">
        <v>13</v>
      </c>
      <c r="B8" s="10">
        <f>+B9+B15+B25+B35+B43+B51+B61+B66+B69</f>
        <v>913909142</v>
      </c>
      <c r="C8" s="10"/>
    </row>
    <row r="9" spans="1:5" ht="21" x14ac:dyDescent="0.35">
      <c r="A9" s="11" t="s">
        <v>14</v>
      </c>
      <c r="B9" s="12">
        <f>SUM(B10:B14)</f>
        <v>341596183</v>
      </c>
      <c r="C9" s="13"/>
    </row>
    <row r="10" spans="1:5" ht="21" x14ac:dyDescent="0.25">
      <c r="A10" s="14" t="s">
        <v>15</v>
      </c>
      <c r="B10" s="15">
        <v>256967155</v>
      </c>
      <c r="C10" s="15"/>
    </row>
    <row r="11" spans="1:5" ht="21" x14ac:dyDescent="0.35">
      <c r="A11" s="14" t="s">
        <v>16</v>
      </c>
      <c r="B11" s="15">
        <v>48771441</v>
      </c>
      <c r="C11" s="16"/>
    </row>
    <row r="12" spans="1:5" ht="21" x14ac:dyDescent="0.35">
      <c r="A12" s="14" t="s">
        <v>17</v>
      </c>
      <c r="B12" s="15"/>
      <c r="C12" s="16"/>
    </row>
    <row r="13" spans="1:5" ht="21" x14ac:dyDescent="0.35">
      <c r="A13" s="14" t="s">
        <v>18</v>
      </c>
      <c r="B13" s="15"/>
      <c r="C13" s="16"/>
    </row>
    <row r="14" spans="1:5" ht="21" x14ac:dyDescent="0.35">
      <c r="A14" s="14" t="s">
        <v>19</v>
      </c>
      <c r="B14" s="15">
        <v>35857587</v>
      </c>
      <c r="C14" s="16"/>
    </row>
    <row r="15" spans="1:5" ht="21" x14ac:dyDescent="0.35">
      <c r="A15" s="11" t="s">
        <v>20</v>
      </c>
      <c r="B15" s="12">
        <f>SUM(B16:B24)</f>
        <v>153720000</v>
      </c>
      <c r="C15" s="16"/>
    </row>
    <row r="16" spans="1:5" ht="21" x14ac:dyDescent="0.35">
      <c r="A16" s="14" t="s">
        <v>21</v>
      </c>
      <c r="B16" s="15">
        <v>27935000</v>
      </c>
      <c r="C16" s="16"/>
    </row>
    <row r="17" spans="1:3" ht="21" x14ac:dyDescent="0.35">
      <c r="A17" s="14" t="s">
        <v>22</v>
      </c>
      <c r="B17" s="15">
        <v>5100000</v>
      </c>
      <c r="C17" s="16"/>
    </row>
    <row r="18" spans="1:3" ht="21" x14ac:dyDescent="0.35">
      <c r="A18" s="14" t="s">
        <v>23</v>
      </c>
      <c r="B18" s="15">
        <v>23000000</v>
      </c>
      <c r="C18" s="16"/>
    </row>
    <row r="19" spans="1:3" ht="18" customHeight="1" x14ac:dyDescent="0.35">
      <c r="A19" s="14" t="s">
        <v>24</v>
      </c>
      <c r="B19" s="15">
        <v>3800000</v>
      </c>
      <c r="C19" s="16"/>
    </row>
    <row r="20" spans="1:3" ht="21" x14ac:dyDescent="0.35">
      <c r="A20" s="14" t="s">
        <v>25</v>
      </c>
      <c r="B20" s="15">
        <v>10530000</v>
      </c>
      <c r="C20" s="16"/>
    </row>
    <row r="21" spans="1:3" ht="21" x14ac:dyDescent="0.35">
      <c r="A21" s="14" t="s">
        <v>26</v>
      </c>
      <c r="B21" s="15">
        <v>10200000</v>
      </c>
      <c r="C21" s="16"/>
    </row>
    <row r="22" spans="1:3" ht="42" x14ac:dyDescent="0.35">
      <c r="A22" s="14" t="s">
        <v>27</v>
      </c>
      <c r="B22" s="15">
        <v>30100000</v>
      </c>
      <c r="C22" s="16"/>
    </row>
    <row r="23" spans="1:3" ht="21" x14ac:dyDescent="0.35">
      <c r="A23" s="14" t="s">
        <v>28</v>
      </c>
      <c r="B23" s="15">
        <v>18930000</v>
      </c>
      <c r="C23" s="16"/>
    </row>
    <row r="24" spans="1:3" ht="21" x14ac:dyDescent="0.35">
      <c r="A24" s="14" t="s">
        <v>29</v>
      </c>
      <c r="B24" s="15">
        <v>24125000</v>
      </c>
      <c r="C24" s="16"/>
    </row>
    <row r="25" spans="1:3" ht="21" x14ac:dyDescent="0.35">
      <c r="A25" s="11" t="s">
        <v>30</v>
      </c>
      <c r="B25" s="12">
        <f>SUM(B26:B34)</f>
        <v>328642959</v>
      </c>
      <c r="C25" s="16"/>
    </row>
    <row r="26" spans="1:3" ht="21" x14ac:dyDescent="0.35">
      <c r="A26" s="14" t="s">
        <v>31</v>
      </c>
      <c r="B26" s="15">
        <v>3775000</v>
      </c>
      <c r="C26" s="16"/>
    </row>
    <row r="27" spans="1:3" ht="21" x14ac:dyDescent="0.35">
      <c r="A27" s="14" t="s">
        <v>32</v>
      </c>
      <c r="B27" s="15">
        <v>7300000</v>
      </c>
      <c r="C27" s="16"/>
    </row>
    <row r="28" spans="1:3" ht="21" x14ac:dyDescent="0.35">
      <c r="A28" s="14" t="s">
        <v>33</v>
      </c>
      <c r="B28" s="15">
        <v>191500000</v>
      </c>
      <c r="C28" s="16"/>
    </row>
    <row r="29" spans="1:3" ht="21" x14ac:dyDescent="0.35">
      <c r="A29" s="14" t="s">
        <v>34</v>
      </c>
      <c r="B29" s="15">
        <v>3500000</v>
      </c>
      <c r="C29" s="16"/>
    </row>
    <row r="30" spans="1:3" ht="21" x14ac:dyDescent="0.35">
      <c r="A30" s="14" t="s">
        <v>35</v>
      </c>
      <c r="B30" s="15">
        <v>3080000</v>
      </c>
      <c r="C30" s="16"/>
    </row>
    <row r="31" spans="1:3" ht="21" x14ac:dyDescent="0.35">
      <c r="A31" s="14" t="s">
        <v>36</v>
      </c>
      <c r="B31" s="15">
        <v>2460000</v>
      </c>
      <c r="C31" s="16"/>
    </row>
    <row r="32" spans="1:3" ht="21" x14ac:dyDescent="0.35">
      <c r="A32" s="14" t="s">
        <v>37</v>
      </c>
      <c r="B32" s="15">
        <v>18393898</v>
      </c>
      <c r="C32" s="16"/>
    </row>
    <row r="33" spans="1:3" ht="21" x14ac:dyDescent="0.35">
      <c r="A33" s="14" t="s">
        <v>38</v>
      </c>
      <c r="B33" s="15"/>
      <c r="C33" s="16"/>
    </row>
    <row r="34" spans="1:3" ht="21" x14ac:dyDescent="0.35">
      <c r="A34" s="14" t="s">
        <v>39</v>
      </c>
      <c r="B34" s="15">
        <v>98634061</v>
      </c>
      <c r="C34" s="16"/>
    </row>
    <row r="35" spans="1:3" ht="21" x14ac:dyDescent="0.35">
      <c r="A35" s="11" t="s">
        <v>40</v>
      </c>
      <c r="B35" s="12">
        <f>SUM(B36:B41)</f>
        <v>3750000</v>
      </c>
      <c r="C35" s="16"/>
    </row>
    <row r="36" spans="1:3" ht="21" x14ac:dyDescent="0.35">
      <c r="A36" s="14" t="s">
        <v>41</v>
      </c>
      <c r="B36" s="15">
        <v>3750000</v>
      </c>
      <c r="C36" s="16"/>
    </row>
    <row r="37" spans="1:3" ht="21" x14ac:dyDescent="0.35">
      <c r="A37" s="14" t="s">
        <v>42</v>
      </c>
      <c r="B37" s="15"/>
      <c r="C37" s="16"/>
    </row>
    <row r="38" spans="1:3" ht="21" x14ac:dyDescent="0.35">
      <c r="A38" s="14" t="s">
        <v>43</v>
      </c>
      <c r="B38" s="15"/>
      <c r="C38" s="16"/>
    </row>
    <row r="39" spans="1:3" ht="21" x14ac:dyDescent="0.35">
      <c r="A39" s="14" t="s">
        <v>44</v>
      </c>
      <c r="B39" s="15"/>
      <c r="C39" s="16"/>
    </row>
    <row r="40" spans="1:3" ht="21" x14ac:dyDescent="0.35">
      <c r="A40" s="14" t="s">
        <v>45</v>
      </c>
      <c r="B40" s="15"/>
      <c r="C40" s="16"/>
    </row>
    <row r="41" spans="1:3" ht="21" x14ac:dyDescent="0.35">
      <c r="A41" s="14" t="s">
        <v>46</v>
      </c>
      <c r="B41" s="15"/>
      <c r="C41" s="16"/>
    </row>
    <row r="42" spans="1:3" ht="21" x14ac:dyDescent="0.35">
      <c r="A42" s="14" t="s">
        <v>47</v>
      </c>
      <c r="B42" s="15"/>
      <c r="C42" s="16"/>
    </row>
    <row r="43" spans="1:3" ht="21" x14ac:dyDescent="0.35">
      <c r="A43" s="11" t="s">
        <v>48</v>
      </c>
      <c r="B43" s="12">
        <f>SUM(B44:B50)</f>
        <v>0</v>
      </c>
      <c r="C43" s="16"/>
    </row>
    <row r="44" spans="1:3" ht="21" x14ac:dyDescent="0.35">
      <c r="A44" s="14" t="s">
        <v>49</v>
      </c>
      <c r="B44" s="15"/>
      <c r="C44" s="16"/>
    </row>
    <row r="45" spans="1:3" ht="21" x14ac:dyDescent="0.35">
      <c r="A45" s="14" t="s">
        <v>50</v>
      </c>
      <c r="B45" s="15"/>
      <c r="C45" s="16"/>
    </row>
    <row r="46" spans="1:3" ht="21" x14ac:dyDescent="0.35">
      <c r="A46" s="14" t="s">
        <v>51</v>
      </c>
      <c r="B46" s="15"/>
      <c r="C46" s="16"/>
    </row>
    <row r="47" spans="1:3" ht="21" x14ac:dyDescent="0.35">
      <c r="A47" s="14" t="s">
        <v>52</v>
      </c>
      <c r="B47" s="15"/>
      <c r="C47" s="16"/>
    </row>
    <row r="48" spans="1:3" ht="21" x14ac:dyDescent="0.35">
      <c r="A48" s="14" t="s">
        <v>53</v>
      </c>
      <c r="B48" s="15"/>
      <c r="C48" s="16"/>
    </row>
    <row r="49" spans="1:3" ht="21" x14ac:dyDescent="0.35">
      <c r="A49" s="14" t="s">
        <v>54</v>
      </c>
      <c r="B49" s="15"/>
      <c r="C49" s="16"/>
    </row>
    <row r="50" spans="1:3" ht="21" x14ac:dyDescent="0.35">
      <c r="A50" s="14" t="s">
        <v>55</v>
      </c>
      <c r="B50" s="15"/>
      <c r="C50" s="16"/>
    </row>
    <row r="51" spans="1:3" ht="21" x14ac:dyDescent="0.35">
      <c r="A51" s="11" t="s">
        <v>56</v>
      </c>
      <c r="B51" s="12">
        <f>SUM(B52:B60)</f>
        <v>76200000</v>
      </c>
      <c r="C51" s="16"/>
    </row>
    <row r="52" spans="1:3" ht="21" x14ac:dyDescent="0.35">
      <c r="A52" s="14" t="s">
        <v>57</v>
      </c>
      <c r="B52" s="15">
        <v>18600000</v>
      </c>
      <c r="C52" s="16"/>
    </row>
    <row r="53" spans="1:3" ht="21" x14ac:dyDescent="0.35">
      <c r="A53" s="14" t="s">
        <v>58</v>
      </c>
      <c r="B53" s="15">
        <v>500000</v>
      </c>
      <c r="C53" s="16"/>
    </row>
    <row r="54" spans="1:3" ht="21" x14ac:dyDescent="0.35">
      <c r="A54" s="14" t="s">
        <v>59</v>
      </c>
      <c r="B54" s="15"/>
      <c r="C54" s="16"/>
    </row>
    <row r="55" spans="1:3" ht="21" x14ac:dyDescent="0.35">
      <c r="A55" s="14" t="s">
        <v>60</v>
      </c>
      <c r="B55" s="15">
        <v>12000000</v>
      </c>
      <c r="C55" s="16"/>
    </row>
    <row r="56" spans="1:3" ht="21" x14ac:dyDescent="0.35">
      <c r="A56" s="14" t="s">
        <v>61</v>
      </c>
      <c r="B56" s="15">
        <v>13100000</v>
      </c>
      <c r="C56" s="16"/>
    </row>
    <row r="57" spans="1:3" ht="21" x14ac:dyDescent="0.35">
      <c r="A57" s="14" t="s">
        <v>62</v>
      </c>
      <c r="B57" s="15"/>
      <c r="C57" s="16"/>
    </row>
    <row r="58" spans="1:3" ht="21" x14ac:dyDescent="0.35">
      <c r="A58" s="14" t="s">
        <v>63</v>
      </c>
      <c r="B58" s="15"/>
      <c r="C58" s="16"/>
    </row>
    <row r="59" spans="1:3" ht="21" x14ac:dyDescent="0.35">
      <c r="A59" s="14" t="s">
        <v>64</v>
      </c>
      <c r="B59" s="15">
        <v>32000000</v>
      </c>
      <c r="C59" s="16"/>
    </row>
    <row r="60" spans="1:3" ht="21" x14ac:dyDescent="0.35">
      <c r="A60" s="14" t="s">
        <v>65</v>
      </c>
      <c r="B60" s="15"/>
      <c r="C60" s="16"/>
    </row>
    <row r="61" spans="1:3" ht="21" x14ac:dyDescent="0.35">
      <c r="A61" s="11" t="s">
        <v>66</v>
      </c>
      <c r="B61" s="12">
        <f>SUM(B62:B64)</f>
        <v>10000000</v>
      </c>
      <c r="C61" s="16"/>
    </row>
    <row r="62" spans="1:3" ht="21" x14ac:dyDescent="0.35">
      <c r="A62" s="14" t="s">
        <v>67</v>
      </c>
      <c r="B62" s="15">
        <v>10000000</v>
      </c>
      <c r="C62" s="16"/>
    </row>
    <row r="63" spans="1:3" ht="21" x14ac:dyDescent="0.35">
      <c r="A63" s="14" t="s">
        <v>68</v>
      </c>
      <c r="B63" s="15"/>
      <c r="C63" s="16"/>
    </row>
    <row r="64" spans="1:3" ht="21" x14ac:dyDescent="0.35">
      <c r="A64" s="14" t="s">
        <v>69</v>
      </c>
      <c r="B64" s="15"/>
      <c r="C64" s="16"/>
    </row>
    <row r="65" spans="1:3" ht="42" x14ac:dyDescent="0.35">
      <c r="A65" s="14" t="s">
        <v>70</v>
      </c>
      <c r="B65" s="15"/>
      <c r="C65" s="16"/>
    </row>
    <row r="66" spans="1:3" ht="21" x14ac:dyDescent="0.35">
      <c r="A66" s="11" t="s">
        <v>71</v>
      </c>
      <c r="B66" s="12"/>
      <c r="C66" s="16"/>
    </row>
    <row r="67" spans="1:3" ht="21" x14ac:dyDescent="0.35">
      <c r="A67" s="14" t="s">
        <v>72</v>
      </c>
      <c r="B67" s="15"/>
      <c r="C67" s="16"/>
    </row>
    <row r="68" spans="1:3" ht="21" x14ac:dyDescent="0.35">
      <c r="A68" s="14" t="s">
        <v>73</v>
      </c>
      <c r="B68" s="15"/>
      <c r="C68" s="16"/>
    </row>
    <row r="69" spans="1:3" ht="21" x14ac:dyDescent="0.35">
      <c r="A69" s="11" t="s">
        <v>74</v>
      </c>
      <c r="B69" s="12">
        <f>SUM(B70:B72)</f>
        <v>0</v>
      </c>
      <c r="C69" s="16"/>
    </row>
    <row r="70" spans="1:3" ht="21" x14ac:dyDescent="0.35">
      <c r="A70" s="14" t="s">
        <v>75</v>
      </c>
      <c r="B70" s="15"/>
      <c r="C70" s="16"/>
    </row>
    <row r="71" spans="1:3" ht="21" x14ac:dyDescent="0.35">
      <c r="A71" s="14" t="s">
        <v>76</v>
      </c>
      <c r="B71" s="15"/>
      <c r="C71" s="16"/>
    </row>
    <row r="72" spans="1:3" ht="21" x14ac:dyDescent="0.35">
      <c r="A72" s="14" t="s">
        <v>77</v>
      </c>
      <c r="B72" s="15"/>
      <c r="C72" s="16"/>
    </row>
    <row r="73" spans="1:3" ht="21" x14ac:dyDescent="0.25">
      <c r="A73" s="17" t="s">
        <v>78</v>
      </c>
      <c r="B73" s="18">
        <f>+B9+B15+B25+B35+B43+B51+B61+B66+B69</f>
        <v>913909142</v>
      </c>
      <c r="C73" s="18"/>
    </row>
    <row r="74" spans="1:3" ht="21" x14ac:dyDescent="0.35">
      <c r="A74" s="19"/>
      <c r="B74" s="15"/>
      <c r="C74" s="16"/>
    </row>
    <row r="75" spans="1:3" ht="21" x14ac:dyDescent="0.35">
      <c r="A75" s="9" t="s">
        <v>79</v>
      </c>
      <c r="B75" s="20"/>
      <c r="C75" s="16"/>
    </row>
    <row r="76" spans="1:3" ht="21" x14ac:dyDescent="0.35">
      <c r="A76" s="11" t="s">
        <v>80</v>
      </c>
      <c r="B76" s="12"/>
      <c r="C76" s="16"/>
    </row>
    <row r="77" spans="1:3" ht="21" x14ac:dyDescent="0.35">
      <c r="A77" s="14" t="s">
        <v>81</v>
      </c>
      <c r="B77" s="15"/>
      <c r="C77" s="16"/>
    </row>
    <row r="78" spans="1:3" ht="21" x14ac:dyDescent="0.35">
      <c r="A78" s="14" t="s">
        <v>82</v>
      </c>
      <c r="B78" s="15"/>
      <c r="C78" s="16"/>
    </row>
    <row r="79" spans="1:3" ht="21" x14ac:dyDescent="0.35">
      <c r="A79" s="11" t="s">
        <v>83</v>
      </c>
      <c r="B79" s="12"/>
      <c r="C79" s="16"/>
    </row>
    <row r="80" spans="1:3" ht="21" x14ac:dyDescent="0.35">
      <c r="A80" s="14" t="s">
        <v>84</v>
      </c>
      <c r="B80" s="15"/>
      <c r="C80" s="16"/>
    </row>
    <row r="81" spans="1:10" ht="21" x14ac:dyDescent="0.35">
      <c r="A81" s="14" t="s">
        <v>85</v>
      </c>
      <c r="B81" s="15"/>
      <c r="C81" s="16"/>
    </row>
    <row r="82" spans="1:10" ht="21" x14ac:dyDescent="0.35">
      <c r="A82" s="11" t="s">
        <v>86</v>
      </c>
      <c r="B82" s="12"/>
      <c r="C82" s="16"/>
    </row>
    <row r="83" spans="1:10" ht="21" x14ac:dyDescent="0.35">
      <c r="A83" s="14" t="s">
        <v>87</v>
      </c>
      <c r="B83" s="15"/>
      <c r="C83" s="16"/>
    </row>
    <row r="84" spans="1:10" ht="21" x14ac:dyDescent="0.25">
      <c r="A84" s="17" t="s">
        <v>88</v>
      </c>
      <c r="B84" s="18"/>
      <c r="C84" s="18"/>
    </row>
    <row r="85" spans="1:10" ht="21" x14ac:dyDescent="0.35">
      <c r="A85" s="21"/>
      <c r="B85" s="16"/>
      <c r="C85" s="16"/>
    </row>
    <row r="86" spans="1:10" ht="21" x14ac:dyDescent="0.25">
      <c r="A86" s="22" t="s">
        <v>89</v>
      </c>
      <c r="B86" s="23"/>
      <c r="C86" s="23"/>
    </row>
    <row r="87" spans="1:10" ht="21" x14ac:dyDescent="0.35">
      <c r="A87" s="21" t="s">
        <v>90</v>
      </c>
      <c r="B87" s="16"/>
      <c r="C87" s="16"/>
    </row>
    <row r="88" spans="1:10" ht="21" x14ac:dyDescent="0.35">
      <c r="A88" s="21"/>
      <c r="B88" s="16"/>
      <c r="C88" s="16"/>
    </row>
    <row r="89" spans="1:10" ht="21" x14ac:dyDescent="0.35">
      <c r="A89" s="21"/>
      <c r="B89" s="16"/>
      <c r="C89" s="16"/>
    </row>
    <row r="90" spans="1:10" ht="21" x14ac:dyDescent="0.35">
      <c r="A90" s="21"/>
      <c r="B90" s="16"/>
      <c r="C90" s="16"/>
    </row>
    <row r="91" spans="1:10" ht="21" x14ac:dyDescent="0.35">
      <c r="A91" s="21"/>
      <c r="B91" s="16"/>
      <c r="C91" s="16"/>
    </row>
    <row r="92" spans="1:10" ht="21" x14ac:dyDescent="0.35">
      <c r="A92" s="24" t="s">
        <v>114</v>
      </c>
      <c r="B92" s="24" t="s">
        <v>115</v>
      </c>
      <c r="C92" s="25"/>
      <c r="D92" s="3"/>
      <c r="E92" s="3"/>
      <c r="F92" s="3"/>
    </row>
    <row r="93" spans="1:10" ht="21" x14ac:dyDescent="0.25">
      <c r="A93" s="26" t="s">
        <v>117</v>
      </c>
      <c r="B93" s="82" t="s">
        <v>118</v>
      </c>
      <c r="C93" s="82"/>
      <c r="D93" s="4"/>
      <c r="E93" s="4"/>
      <c r="F93" s="4"/>
      <c r="G93" s="4"/>
      <c r="H93" s="4"/>
      <c r="I93" s="4"/>
      <c r="J93" s="4"/>
    </row>
    <row r="94" spans="1:10" ht="21" x14ac:dyDescent="0.35">
      <c r="A94" s="27"/>
      <c r="B94" s="27"/>
      <c r="C94" s="27"/>
      <c r="D94" s="3"/>
      <c r="E94" s="3"/>
      <c r="F94" s="3"/>
      <c r="G94" s="3"/>
      <c r="H94" s="3"/>
      <c r="I94" s="3"/>
      <c r="J94" s="3"/>
    </row>
    <row r="95" spans="1:10" ht="21" x14ac:dyDescent="0.35">
      <c r="A95" s="27"/>
      <c r="B95" s="27"/>
      <c r="C95" s="27"/>
      <c r="D95" s="3"/>
      <c r="E95" s="3"/>
      <c r="F95" s="3"/>
      <c r="G95" s="3"/>
      <c r="H95" s="3"/>
      <c r="I95" s="3"/>
      <c r="J95" s="3"/>
    </row>
    <row r="96" spans="1:10" ht="21" x14ac:dyDescent="0.35">
      <c r="A96" s="21"/>
      <c r="B96" s="21"/>
      <c r="C96" s="16"/>
      <c r="D96" s="5"/>
      <c r="E96" s="5"/>
      <c r="F96" s="5"/>
      <c r="G96" s="5"/>
      <c r="H96" s="5"/>
      <c r="I96" s="5"/>
      <c r="J96" s="5"/>
    </row>
    <row r="97" spans="1:10" ht="21" x14ac:dyDescent="0.35">
      <c r="A97" s="83"/>
      <c r="B97" s="83"/>
      <c r="C97" s="83"/>
      <c r="D97" s="3"/>
      <c r="E97" s="3"/>
      <c r="F97" s="3"/>
      <c r="G97" s="3"/>
      <c r="H97" s="3"/>
      <c r="I97" s="3"/>
      <c r="J97" s="3"/>
    </row>
    <row r="98" spans="1:10" ht="21" x14ac:dyDescent="0.35">
      <c r="A98" s="84"/>
      <c r="B98" s="84"/>
      <c r="C98" s="84"/>
      <c r="D98" s="6"/>
      <c r="E98" s="6"/>
      <c r="F98" s="6"/>
      <c r="G98" s="6"/>
      <c r="H98" s="6"/>
      <c r="I98" s="6"/>
      <c r="J98" s="6"/>
    </row>
  </sheetData>
  <mergeCells count="8">
    <mergeCell ref="B93:C93"/>
    <mergeCell ref="A97:C97"/>
    <mergeCell ref="A98:C98"/>
    <mergeCell ref="A1:C1"/>
    <mergeCell ref="A2:C2"/>
    <mergeCell ref="A3:C3"/>
    <mergeCell ref="A4:C4"/>
    <mergeCell ref="A5:C5"/>
  </mergeCells>
  <pageMargins left="0.93" right="0.56000000000000005" top="0.61" bottom="0.75" header="0.3" footer="0.3"/>
  <pageSetup paperSize="9" scale="49" orientation="portrait" r:id="rId1"/>
  <colBreaks count="1" manualBreakCount="1">
    <brk id="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BreakPreview" zoomScale="60" zoomScaleNormal="100" workbookViewId="0">
      <selection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7" width="22.42578125" style="2" customWidth="1"/>
    <col min="8" max="8" width="0.7109375" customWidth="1"/>
    <col min="21" max="21" width="33.7109375" customWidth="1"/>
    <col min="22" max="22" width="20.140625" customWidth="1"/>
  </cols>
  <sheetData>
    <row r="1" spans="1:9" ht="21" x14ac:dyDescent="0.3">
      <c r="A1" s="85" t="s">
        <v>0</v>
      </c>
      <c r="B1" s="85"/>
      <c r="C1" s="85"/>
      <c r="D1" s="85"/>
      <c r="E1" s="85"/>
      <c r="F1" s="85"/>
      <c r="G1" s="85"/>
      <c r="I1" s="1" t="s">
        <v>1</v>
      </c>
    </row>
    <row r="2" spans="1:9" ht="21" x14ac:dyDescent="0.3">
      <c r="A2" s="85" t="s">
        <v>2</v>
      </c>
      <c r="B2" s="85"/>
      <c r="C2" s="85"/>
      <c r="D2" s="85"/>
      <c r="E2" s="85"/>
      <c r="F2" s="85"/>
      <c r="G2" s="85"/>
      <c r="I2" s="28" t="s">
        <v>3</v>
      </c>
    </row>
    <row r="3" spans="1:9" ht="21" x14ac:dyDescent="0.3">
      <c r="A3" s="85">
        <v>2020</v>
      </c>
      <c r="B3" s="85"/>
      <c r="C3" s="85"/>
      <c r="D3" s="85"/>
      <c r="E3" s="85"/>
      <c r="F3" s="85"/>
      <c r="G3" s="85"/>
      <c r="I3" s="28" t="s">
        <v>4</v>
      </c>
    </row>
    <row r="4" spans="1:9" ht="21" x14ac:dyDescent="0.3">
      <c r="A4" s="85" t="s">
        <v>5</v>
      </c>
      <c r="B4" s="85"/>
      <c r="C4" s="85"/>
      <c r="D4" s="85"/>
      <c r="E4" s="85"/>
      <c r="F4" s="85"/>
      <c r="G4" s="85"/>
      <c r="I4" s="1" t="s">
        <v>6</v>
      </c>
    </row>
    <row r="5" spans="1:9" ht="21" x14ac:dyDescent="0.35">
      <c r="A5" s="84" t="s">
        <v>7</v>
      </c>
      <c r="B5" s="84"/>
      <c r="C5" s="84"/>
      <c r="D5" s="84"/>
      <c r="E5" s="84"/>
      <c r="F5" s="84"/>
      <c r="G5" s="84"/>
      <c r="I5" s="28" t="s">
        <v>8</v>
      </c>
    </row>
    <row r="6" spans="1:9" ht="21" x14ac:dyDescent="0.35">
      <c r="A6" s="21"/>
      <c r="B6" s="16"/>
      <c r="C6" s="16"/>
      <c r="D6" s="16"/>
      <c r="E6" s="16"/>
      <c r="F6" s="16"/>
      <c r="G6" s="16"/>
      <c r="I6" s="28" t="s">
        <v>9</v>
      </c>
    </row>
    <row r="7" spans="1:9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</row>
    <row r="8" spans="1:9" ht="21" x14ac:dyDescent="0.25">
      <c r="A8" s="9" t="s">
        <v>13</v>
      </c>
      <c r="B8" s="10">
        <f t="shared" ref="B8:G8" si="0">+B9+B15+B25+B35+B43+B51+B61+B66+B69</f>
        <v>219860751.06999999</v>
      </c>
      <c r="C8" s="10">
        <f t="shared" si="0"/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</row>
    <row r="9" spans="1:9" ht="21" x14ac:dyDescent="0.25">
      <c r="A9" s="11" t="s">
        <v>14</v>
      </c>
      <c r="B9" s="12">
        <f>SUM(B10:B14)</f>
        <v>130709276.17</v>
      </c>
      <c r="C9" s="12">
        <f t="shared" ref="C9:G9" si="1">SUM(C10:C14)</f>
        <v>22774943.780000001</v>
      </c>
      <c r="D9" s="12">
        <f t="shared" si="1"/>
        <v>28524821.620000001</v>
      </c>
      <c r="E9" s="12">
        <f t="shared" si="1"/>
        <v>26377788.43</v>
      </c>
      <c r="F9" s="12">
        <f t="shared" si="1"/>
        <v>26333401.780000001</v>
      </c>
      <c r="G9" s="12">
        <f t="shared" si="1"/>
        <v>26698320.560000002</v>
      </c>
    </row>
    <row r="10" spans="1:9" ht="21" x14ac:dyDescent="0.25">
      <c r="A10" s="14" t="s">
        <v>15</v>
      </c>
      <c r="B10" s="15">
        <f>+C10+D10+E10+F10+G10</f>
        <v>110849348.32000001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</row>
    <row r="11" spans="1:9" ht="21" x14ac:dyDescent="0.25">
      <c r="A11" s="14" t="s">
        <v>16</v>
      </c>
      <c r="B11" s="15">
        <f>+C11+D11+E11+F11+G11</f>
        <v>5326166.66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</row>
    <row r="12" spans="1:9" ht="21" x14ac:dyDescent="0.25">
      <c r="A12" s="14" t="s">
        <v>17</v>
      </c>
      <c r="B12" s="15">
        <f t="shared" ref="B12:B14" si="2">+C12+D12+E12+F12+G12</f>
        <v>0</v>
      </c>
      <c r="C12" s="15"/>
      <c r="D12" s="15"/>
      <c r="E12" s="15"/>
      <c r="F12" s="15"/>
      <c r="G12" s="15"/>
    </row>
    <row r="13" spans="1:9" ht="21" x14ac:dyDescent="0.25">
      <c r="A13" s="14" t="s">
        <v>18</v>
      </c>
      <c r="B13" s="15">
        <f t="shared" si="2"/>
        <v>0</v>
      </c>
      <c r="C13" s="15"/>
      <c r="D13" s="15"/>
      <c r="E13" s="15"/>
      <c r="F13" s="15"/>
      <c r="G13" s="15"/>
    </row>
    <row r="14" spans="1:9" ht="21" x14ac:dyDescent="0.25">
      <c r="A14" s="14" t="s">
        <v>19</v>
      </c>
      <c r="B14" s="15">
        <f t="shared" si="2"/>
        <v>14533761.189999999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</row>
    <row r="15" spans="1:9" ht="21" x14ac:dyDescent="0.25">
      <c r="A15" s="11" t="s">
        <v>20</v>
      </c>
      <c r="B15" s="12">
        <f t="shared" ref="B15:G15" si="3">SUM(B16:B24)</f>
        <v>36878473.769999996</v>
      </c>
      <c r="C15" s="12">
        <f t="shared" si="3"/>
        <v>4541858.5600000005</v>
      </c>
      <c r="D15" s="12">
        <f t="shared" si="3"/>
        <v>15806317.43</v>
      </c>
      <c r="E15" s="12">
        <f t="shared" si="3"/>
        <v>9053233.0600000005</v>
      </c>
      <c r="F15" s="12">
        <f t="shared" si="3"/>
        <v>3851155.6899999995</v>
      </c>
      <c r="G15" s="12">
        <f t="shared" si="3"/>
        <v>3625909.0300000003</v>
      </c>
    </row>
    <row r="16" spans="1:9" ht="21" x14ac:dyDescent="0.25">
      <c r="A16" s="14" t="s">
        <v>21</v>
      </c>
      <c r="B16" s="15">
        <f t="shared" ref="B16:B24" si="4">+C16+D16+E16+F16+G16</f>
        <v>10895922.229999999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</row>
    <row r="17" spans="1:7" ht="21" x14ac:dyDescent="0.25">
      <c r="A17" s="14" t="s">
        <v>22</v>
      </c>
      <c r="B17" s="15">
        <f t="shared" si="4"/>
        <v>470456.95999999996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</row>
    <row r="18" spans="1:7" ht="21" x14ac:dyDescent="0.25">
      <c r="A18" s="14" t="s">
        <v>23</v>
      </c>
      <c r="B18" s="15">
        <f t="shared" si="4"/>
        <v>7465300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</row>
    <row r="19" spans="1:7" ht="18" customHeight="1" x14ac:dyDescent="0.25">
      <c r="A19" s="14" t="s">
        <v>24</v>
      </c>
      <c r="B19" s="15">
        <f t="shared" si="4"/>
        <v>0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</row>
    <row r="20" spans="1:7" ht="21" x14ac:dyDescent="0.25">
      <c r="A20" s="14" t="s">
        <v>25</v>
      </c>
      <c r="B20" s="15">
        <f t="shared" si="4"/>
        <v>2348841.4700000002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</row>
    <row r="21" spans="1:7" ht="21" x14ac:dyDescent="0.25">
      <c r="A21" s="14" t="s">
        <v>26</v>
      </c>
      <c r="B21" s="15">
        <f t="shared" si="4"/>
        <v>4144584.05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</row>
    <row r="22" spans="1:7" ht="42" x14ac:dyDescent="0.25">
      <c r="A22" s="14" t="s">
        <v>27</v>
      </c>
      <c r="B22" s="15">
        <f t="shared" si="4"/>
        <v>1307982.73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</row>
    <row r="23" spans="1:7" ht="21" x14ac:dyDescent="0.25">
      <c r="A23" s="14" t="s">
        <v>28</v>
      </c>
      <c r="B23" s="15">
        <f t="shared" si="4"/>
        <v>6249669.9700000007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</row>
    <row r="24" spans="1:7" ht="21" x14ac:dyDescent="0.25">
      <c r="A24" s="14" t="s">
        <v>29</v>
      </c>
      <c r="B24" s="15">
        <f t="shared" si="4"/>
        <v>3995716.36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</row>
    <row r="25" spans="1:7" ht="21" x14ac:dyDescent="0.25">
      <c r="A25" s="11" t="s">
        <v>30</v>
      </c>
      <c r="B25" s="12">
        <f t="shared" ref="B25:G25" si="5">SUM(B26:B34)</f>
        <v>46340867.780000001</v>
      </c>
      <c r="C25" s="12">
        <f t="shared" si="5"/>
        <v>0</v>
      </c>
      <c r="D25" s="12">
        <f t="shared" si="5"/>
        <v>23068596.090000004</v>
      </c>
      <c r="E25" s="12">
        <f t="shared" si="5"/>
        <v>18335842.189999998</v>
      </c>
      <c r="F25" s="12">
        <f t="shared" si="5"/>
        <v>3795000</v>
      </c>
      <c r="G25" s="12">
        <f t="shared" si="5"/>
        <v>1141429.5</v>
      </c>
    </row>
    <row r="26" spans="1:7" ht="21" x14ac:dyDescent="0.25">
      <c r="A26" s="14" t="s">
        <v>31</v>
      </c>
      <c r="B26" s="15">
        <f t="shared" ref="B26:B34" si="6">+C26+D26+E26+F26+G26</f>
        <v>392101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</row>
    <row r="27" spans="1:7" ht="21" x14ac:dyDescent="0.25">
      <c r="A27" s="14" t="s">
        <v>32</v>
      </c>
      <c r="B27" s="15">
        <f t="shared" si="6"/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ht="21" x14ac:dyDescent="0.25">
      <c r="A28" s="14" t="s">
        <v>33</v>
      </c>
      <c r="B28" s="15">
        <f t="shared" si="6"/>
        <v>36690044.859999999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</row>
    <row r="29" spans="1:7" ht="21" x14ac:dyDescent="0.25">
      <c r="A29" s="14" t="s">
        <v>34</v>
      </c>
      <c r="B29" s="15">
        <f t="shared" si="6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ht="21" x14ac:dyDescent="0.25">
      <c r="A30" s="14" t="s">
        <v>35</v>
      </c>
      <c r="B30" s="15">
        <f t="shared" si="6"/>
        <v>23305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</row>
    <row r="31" spans="1:7" ht="21" x14ac:dyDescent="0.25">
      <c r="A31" s="14" t="s">
        <v>36</v>
      </c>
      <c r="B31" s="15">
        <f t="shared" si="6"/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ht="21" x14ac:dyDescent="0.25">
      <c r="A32" s="14" t="s">
        <v>37</v>
      </c>
      <c r="B32" s="15">
        <f t="shared" si="6"/>
        <v>3959757.5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</row>
    <row r="33" spans="1:7" ht="42" x14ac:dyDescent="0.25">
      <c r="A33" s="14" t="s">
        <v>38</v>
      </c>
      <c r="B33" s="15">
        <f t="shared" si="6"/>
        <v>0</v>
      </c>
      <c r="C33" s="15"/>
      <c r="D33" s="15"/>
      <c r="E33" s="15"/>
      <c r="F33" s="15"/>
      <c r="G33" s="15"/>
    </row>
    <row r="34" spans="1:7" ht="21" x14ac:dyDescent="0.25">
      <c r="A34" s="14" t="s">
        <v>39</v>
      </c>
      <c r="B34" s="15">
        <f t="shared" si="6"/>
        <v>5275659.42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</row>
    <row r="35" spans="1:7" ht="21" x14ac:dyDescent="0.25">
      <c r="A35" s="11" t="s">
        <v>40</v>
      </c>
      <c r="B35" s="12">
        <f t="shared" ref="B35:G35" si="7">SUM(B36:B41)</f>
        <v>1343716.28</v>
      </c>
      <c r="C35" s="12">
        <f t="shared" si="7"/>
        <v>0</v>
      </c>
      <c r="D35" s="12">
        <f t="shared" si="7"/>
        <v>20000</v>
      </c>
      <c r="E35" s="12">
        <f t="shared" si="7"/>
        <v>476326.28</v>
      </c>
      <c r="F35" s="12">
        <f t="shared" si="7"/>
        <v>502390</v>
      </c>
      <c r="G35" s="12">
        <f t="shared" si="7"/>
        <v>345000</v>
      </c>
    </row>
    <row r="36" spans="1:7" ht="21" x14ac:dyDescent="0.25">
      <c r="A36" s="14" t="s">
        <v>41</v>
      </c>
      <c r="B36" s="15">
        <f t="shared" ref="B36:B50" si="8">+C36+D36+E36+F36+G36</f>
        <v>1343716.28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</row>
    <row r="37" spans="1:7" ht="21" x14ac:dyDescent="0.25">
      <c r="A37" s="14" t="s">
        <v>42</v>
      </c>
      <c r="B37" s="15">
        <f t="shared" si="8"/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ht="21" x14ac:dyDescent="0.25">
      <c r="A38" s="14" t="s">
        <v>43</v>
      </c>
      <c r="B38" s="15">
        <f t="shared" si="8"/>
        <v>0</v>
      </c>
      <c r="C38" s="15"/>
      <c r="D38" s="15"/>
      <c r="E38" s="15"/>
      <c r="F38" s="15"/>
      <c r="G38" s="15"/>
    </row>
    <row r="39" spans="1:7" ht="21" x14ac:dyDescent="0.25">
      <c r="A39" s="14" t="s">
        <v>44</v>
      </c>
      <c r="B39" s="15">
        <f t="shared" si="8"/>
        <v>0</v>
      </c>
      <c r="C39" s="15"/>
      <c r="D39" s="15"/>
      <c r="E39" s="15"/>
      <c r="F39" s="15"/>
      <c r="G39" s="15"/>
    </row>
    <row r="40" spans="1:7" ht="21" x14ac:dyDescent="0.25">
      <c r="A40" s="14" t="s">
        <v>45</v>
      </c>
      <c r="B40" s="15">
        <f t="shared" si="8"/>
        <v>0</v>
      </c>
      <c r="C40" s="15"/>
      <c r="D40" s="15"/>
      <c r="E40" s="15"/>
      <c r="F40" s="15"/>
      <c r="G40" s="15"/>
    </row>
    <row r="41" spans="1:7" ht="21" x14ac:dyDescent="0.25">
      <c r="A41" s="14" t="s">
        <v>46</v>
      </c>
      <c r="B41" s="15">
        <f t="shared" si="8"/>
        <v>0</v>
      </c>
      <c r="C41" s="15"/>
      <c r="D41" s="15"/>
      <c r="E41" s="15"/>
      <c r="F41" s="15"/>
      <c r="G41" s="15"/>
    </row>
    <row r="42" spans="1:7" ht="21" x14ac:dyDescent="0.25">
      <c r="A42" s="14" t="s">
        <v>47</v>
      </c>
      <c r="B42" s="15">
        <f t="shared" si="8"/>
        <v>0</v>
      </c>
      <c r="C42" s="15"/>
      <c r="D42" s="15"/>
      <c r="E42" s="15"/>
      <c r="F42" s="15"/>
      <c r="G42" s="15"/>
    </row>
    <row r="43" spans="1:7" ht="21" x14ac:dyDescent="0.25">
      <c r="A43" s="11" t="s">
        <v>48</v>
      </c>
      <c r="B43" s="15">
        <f t="shared" si="8"/>
        <v>0</v>
      </c>
      <c r="C43" s="12">
        <f t="shared" ref="C43:G43" si="9">SUM(C44:C50)</f>
        <v>0</v>
      </c>
      <c r="D43" s="12">
        <f t="shared" si="9"/>
        <v>0</v>
      </c>
      <c r="E43" s="12">
        <f t="shared" si="9"/>
        <v>0</v>
      </c>
      <c r="F43" s="12">
        <f t="shared" si="9"/>
        <v>0</v>
      </c>
      <c r="G43" s="12">
        <f t="shared" si="9"/>
        <v>0</v>
      </c>
    </row>
    <row r="44" spans="1:7" ht="21" x14ac:dyDescent="0.25">
      <c r="A44" s="14" t="s">
        <v>49</v>
      </c>
      <c r="B44" s="15">
        <f t="shared" si="8"/>
        <v>0</v>
      </c>
      <c r="C44" s="15"/>
      <c r="D44" s="15"/>
      <c r="E44" s="15"/>
      <c r="F44" s="15"/>
      <c r="G44" s="15"/>
    </row>
    <row r="45" spans="1:7" ht="21" x14ac:dyDescent="0.25">
      <c r="A45" s="14" t="s">
        <v>50</v>
      </c>
      <c r="B45" s="15">
        <f t="shared" si="8"/>
        <v>0</v>
      </c>
      <c r="C45" s="15"/>
      <c r="D45" s="15"/>
      <c r="E45" s="15"/>
      <c r="F45" s="15"/>
      <c r="G45" s="15"/>
    </row>
    <row r="46" spans="1:7" ht="21" x14ac:dyDescent="0.25">
      <c r="A46" s="14" t="s">
        <v>51</v>
      </c>
      <c r="B46" s="15">
        <f t="shared" si="8"/>
        <v>0</v>
      </c>
      <c r="C46" s="15"/>
      <c r="D46" s="15"/>
      <c r="E46" s="15"/>
      <c r="F46" s="15"/>
      <c r="G46" s="15"/>
    </row>
    <row r="47" spans="1:7" ht="21" x14ac:dyDescent="0.25">
      <c r="A47" s="14" t="s">
        <v>52</v>
      </c>
      <c r="B47" s="15">
        <f t="shared" si="8"/>
        <v>0</v>
      </c>
      <c r="C47" s="15"/>
      <c r="D47" s="15"/>
      <c r="E47" s="15"/>
      <c r="F47" s="15"/>
      <c r="G47" s="15"/>
    </row>
    <row r="48" spans="1:7" ht="21" x14ac:dyDescent="0.25">
      <c r="A48" s="14" t="s">
        <v>53</v>
      </c>
      <c r="B48" s="15">
        <f t="shared" si="8"/>
        <v>0</v>
      </c>
      <c r="C48" s="15"/>
      <c r="D48" s="15"/>
      <c r="E48" s="15"/>
      <c r="F48" s="15"/>
      <c r="G48" s="15"/>
    </row>
    <row r="49" spans="1:7" ht="21" x14ac:dyDescent="0.25">
      <c r="A49" s="14" t="s">
        <v>54</v>
      </c>
      <c r="B49" s="15">
        <f t="shared" si="8"/>
        <v>0</v>
      </c>
      <c r="C49" s="15"/>
      <c r="D49" s="15"/>
      <c r="E49" s="15"/>
      <c r="F49" s="15"/>
      <c r="G49" s="15"/>
    </row>
    <row r="50" spans="1:7" ht="21" x14ac:dyDescent="0.25">
      <c r="A50" s="14" t="s">
        <v>55</v>
      </c>
      <c r="B50" s="15">
        <f t="shared" si="8"/>
        <v>0</v>
      </c>
      <c r="C50" s="15"/>
      <c r="D50" s="15"/>
      <c r="E50" s="15"/>
      <c r="F50" s="15"/>
      <c r="G50" s="15"/>
    </row>
    <row r="51" spans="1:7" ht="21" x14ac:dyDescent="0.25">
      <c r="A51" s="11" t="s">
        <v>56</v>
      </c>
      <c r="B51" s="12">
        <f t="shared" ref="B51:G51" si="10">SUM(B52:B60)</f>
        <v>3843881.9699999997</v>
      </c>
      <c r="C51" s="12">
        <f t="shared" si="10"/>
        <v>0</v>
      </c>
      <c r="D51" s="12">
        <f t="shared" si="10"/>
        <v>320339.96999999997</v>
      </c>
      <c r="E51" s="12">
        <f t="shared" si="10"/>
        <v>0</v>
      </c>
      <c r="F51" s="12">
        <f t="shared" si="10"/>
        <v>0</v>
      </c>
      <c r="G51" s="12">
        <f t="shared" si="10"/>
        <v>3523542</v>
      </c>
    </row>
    <row r="52" spans="1:7" ht="21" x14ac:dyDescent="0.25">
      <c r="A52" s="14" t="s">
        <v>57</v>
      </c>
      <c r="B52" s="15">
        <f t="shared" ref="B52:B60" si="11">+C52+D52+E52+F52+G52</f>
        <v>3800339.9699999997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</row>
    <row r="53" spans="1:7" ht="21" x14ac:dyDescent="0.25">
      <c r="A53" s="14" t="s">
        <v>58</v>
      </c>
      <c r="B53" s="15">
        <f t="shared" si="11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ht="21" x14ac:dyDescent="0.25">
      <c r="A54" s="14" t="s">
        <v>59</v>
      </c>
      <c r="B54" s="15">
        <f t="shared" si="11"/>
        <v>0</v>
      </c>
      <c r="C54" s="15"/>
      <c r="D54" s="15"/>
      <c r="E54" s="15"/>
      <c r="F54" s="15"/>
      <c r="G54" s="15"/>
    </row>
    <row r="55" spans="1:7" ht="21" x14ac:dyDescent="0.25">
      <c r="A55" s="14" t="s">
        <v>60</v>
      </c>
      <c r="B55" s="15">
        <f t="shared" si="11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ht="21" x14ac:dyDescent="0.25">
      <c r="A56" s="14" t="s">
        <v>61</v>
      </c>
      <c r="B56" s="15">
        <f t="shared" si="11"/>
        <v>43542</v>
      </c>
      <c r="C56" s="15"/>
      <c r="D56" s="15"/>
      <c r="E56" s="15"/>
      <c r="F56" s="15"/>
      <c r="G56" s="15">
        <v>43542</v>
      </c>
    </row>
    <row r="57" spans="1:7" ht="21" x14ac:dyDescent="0.25">
      <c r="A57" s="14" t="s">
        <v>62</v>
      </c>
      <c r="B57" s="15">
        <f t="shared" si="11"/>
        <v>0</v>
      </c>
      <c r="C57" s="15"/>
      <c r="D57" s="15"/>
      <c r="E57" s="15"/>
      <c r="F57" s="15"/>
      <c r="G57" s="15"/>
    </row>
    <row r="58" spans="1:7" ht="21" x14ac:dyDescent="0.25">
      <c r="A58" s="14" t="s">
        <v>63</v>
      </c>
      <c r="B58" s="15">
        <f t="shared" si="11"/>
        <v>0</v>
      </c>
      <c r="C58" s="15"/>
      <c r="D58" s="15"/>
      <c r="E58" s="15"/>
      <c r="F58" s="15"/>
      <c r="G58" s="15"/>
    </row>
    <row r="59" spans="1:7" ht="21" x14ac:dyDescent="0.25">
      <c r="A59" s="14" t="s">
        <v>64</v>
      </c>
      <c r="B59" s="15">
        <f t="shared" si="11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ht="21" x14ac:dyDescent="0.25">
      <c r="A60" s="14" t="s">
        <v>65</v>
      </c>
      <c r="B60" s="15">
        <f t="shared" si="11"/>
        <v>0</v>
      </c>
      <c r="C60" s="15"/>
      <c r="D60" s="15"/>
      <c r="E60" s="15"/>
      <c r="F60" s="15"/>
      <c r="G60" s="15"/>
    </row>
    <row r="61" spans="1:7" ht="21" x14ac:dyDescent="0.25">
      <c r="A61" s="11" t="s">
        <v>66</v>
      </c>
      <c r="B61" s="12">
        <f t="shared" ref="B61:G61" si="12">SUM(B62:B64)</f>
        <v>744535.1</v>
      </c>
      <c r="C61" s="12">
        <f t="shared" si="12"/>
        <v>0</v>
      </c>
      <c r="D61" s="12">
        <f t="shared" si="12"/>
        <v>0</v>
      </c>
      <c r="E61" s="12">
        <f t="shared" si="12"/>
        <v>0</v>
      </c>
      <c r="F61" s="12">
        <f t="shared" si="12"/>
        <v>744535.1</v>
      </c>
      <c r="G61" s="12">
        <f t="shared" si="12"/>
        <v>0</v>
      </c>
    </row>
    <row r="62" spans="1:7" ht="21" x14ac:dyDescent="0.25">
      <c r="A62" s="14" t="s">
        <v>67</v>
      </c>
      <c r="B62" s="15">
        <f t="shared" ref="B62:B65" si="13">+C62+D62+E62+F62+G62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</row>
    <row r="63" spans="1:7" ht="21" x14ac:dyDescent="0.25">
      <c r="A63" s="14" t="s">
        <v>68</v>
      </c>
      <c r="B63" s="15">
        <f t="shared" si="13"/>
        <v>0</v>
      </c>
      <c r="C63" s="15"/>
      <c r="D63" s="15"/>
      <c r="E63" s="15"/>
      <c r="F63" s="15"/>
      <c r="G63" s="15"/>
    </row>
    <row r="64" spans="1:7" ht="21" x14ac:dyDescent="0.25">
      <c r="A64" s="14" t="s">
        <v>69</v>
      </c>
      <c r="B64" s="15">
        <f t="shared" si="13"/>
        <v>0</v>
      </c>
      <c r="C64" s="15"/>
      <c r="D64" s="15"/>
      <c r="E64" s="15"/>
      <c r="F64" s="15"/>
      <c r="G64" s="15"/>
    </row>
    <row r="65" spans="1:7" ht="42" x14ac:dyDescent="0.25">
      <c r="A65" s="14" t="s">
        <v>70</v>
      </c>
      <c r="B65" s="15">
        <f t="shared" si="13"/>
        <v>0</v>
      </c>
      <c r="C65" s="15"/>
      <c r="D65" s="15"/>
      <c r="E65" s="15"/>
      <c r="F65" s="15"/>
      <c r="G65" s="15"/>
    </row>
    <row r="66" spans="1:7" ht="21" x14ac:dyDescent="0.25">
      <c r="A66" s="11" t="s">
        <v>71</v>
      </c>
      <c r="B66" s="12"/>
      <c r="C66" s="12"/>
      <c r="D66" s="12"/>
      <c r="E66" s="12"/>
      <c r="F66" s="12"/>
      <c r="G66" s="12"/>
    </row>
    <row r="67" spans="1:7" ht="21" x14ac:dyDescent="0.25">
      <c r="A67" s="14" t="s">
        <v>72</v>
      </c>
      <c r="B67" s="15">
        <f t="shared" ref="B67:B68" si="14">+C67+D67+E67+F67+G67</f>
        <v>0</v>
      </c>
      <c r="C67" s="15"/>
      <c r="D67" s="15"/>
      <c r="E67" s="15"/>
      <c r="F67" s="15"/>
      <c r="G67" s="15"/>
    </row>
    <row r="68" spans="1:7" ht="21" x14ac:dyDescent="0.25">
      <c r="A68" s="14" t="s">
        <v>73</v>
      </c>
      <c r="B68" s="15">
        <f t="shared" si="14"/>
        <v>0</v>
      </c>
      <c r="C68" s="15"/>
      <c r="D68" s="15"/>
      <c r="E68" s="15"/>
      <c r="F68" s="15"/>
      <c r="G68" s="15"/>
    </row>
    <row r="69" spans="1:7" ht="21" x14ac:dyDescent="0.25">
      <c r="A69" s="11" t="s">
        <v>74</v>
      </c>
      <c r="B69" s="12">
        <f t="shared" ref="B69:G69" si="15">SUM(B70:B72)</f>
        <v>0</v>
      </c>
      <c r="C69" s="12">
        <f t="shared" si="15"/>
        <v>0</v>
      </c>
      <c r="D69" s="12">
        <f t="shared" si="15"/>
        <v>0</v>
      </c>
      <c r="E69" s="12">
        <f t="shared" si="15"/>
        <v>0</v>
      </c>
      <c r="F69" s="12">
        <f t="shared" si="15"/>
        <v>0</v>
      </c>
      <c r="G69" s="12">
        <f t="shared" si="15"/>
        <v>0</v>
      </c>
    </row>
    <row r="70" spans="1:7" ht="21" x14ac:dyDescent="0.25">
      <c r="A70" s="14" t="s">
        <v>75</v>
      </c>
      <c r="B70" s="15">
        <f t="shared" ref="B70:B72" si="16">+C70+D70+E70+F70+G70</f>
        <v>0</v>
      </c>
      <c r="C70" s="15"/>
      <c r="D70" s="15"/>
      <c r="E70" s="15"/>
      <c r="F70" s="15"/>
      <c r="G70" s="15"/>
    </row>
    <row r="71" spans="1:7" ht="21" x14ac:dyDescent="0.25">
      <c r="A71" s="14" t="s">
        <v>76</v>
      </c>
      <c r="B71" s="15">
        <f t="shared" si="16"/>
        <v>0</v>
      </c>
      <c r="C71" s="15"/>
      <c r="D71" s="15"/>
      <c r="E71" s="15"/>
      <c r="F71" s="15"/>
      <c r="G71" s="15"/>
    </row>
    <row r="72" spans="1:7" ht="21" x14ac:dyDescent="0.25">
      <c r="A72" s="14" t="s">
        <v>77</v>
      </c>
      <c r="B72" s="15">
        <f t="shared" si="16"/>
        <v>0</v>
      </c>
      <c r="C72" s="15"/>
      <c r="D72" s="15"/>
      <c r="E72" s="15"/>
      <c r="F72" s="15"/>
      <c r="G72" s="15"/>
    </row>
    <row r="73" spans="1:7" ht="21" x14ac:dyDescent="0.25">
      <c r="A73" s="17" t="s">
        <v>78</v>
      </c>
      <c r="B73" s="18">
        <f t="shared" ref="B73:G73" si="17">+B9+B15+B25+B35+B43+B51+B61+B66+B69</f>
        <v>219860751.06999999</v>
      </c>
      <c r="C73" s="18">
        <f t="shared" si="17"/>
        <v>27316802.340000004</v>
      </c>
      <c r="D73" s="18">
        <f t="shared" si="17"/>
        <v>67740075.109999999</v>
      </c>
      <c r="E73" s="18">
        <f t="shared" si="17"/>
        <v>54243189.960000001</v>
      </c>
      <c r="F73" s="18">
        <f t="shared" si="17"/>
        <v>35226482.57</v>
      </c>
      <c r="G73" s="18">
        <f t="shared" si="17"/>
        <v>35334201.090000004</v>
      </c>
    </row>
    <row r="74" spans="1:7" ht="21" x14ac:dyDescent="0.25">
      <c r="A74" s="19"/>
      <c r="B74" s="15"/>
      <c r="C74" s="15"/>
      <c r="D74" s="15"/>
      <c r="E74" s="15"/>
      <c r="F74" s="15"/>
      <c r="G74" s="15"/>
    </row>
    <row r="75" spans="1:7" ht="21" x14ac:dyDescent="0.25">
      <c r="A75" s="9" t="s">
        <v>79</v>
      </c>
      <c r="B75" s="20"/>
      <c r="C75" s="20"/>
      <c r="D75" s="36"/>
      <c r="E75" s="36"/>
      <c r="F75" s="36"/>
      <c r="G75" s="36"/>
    </row>
    <row r="76" spans="1:7" ht="21" x14ac:dyDescent="0.25">
      <c r="A76" s="11" t="s">
        <v>80</v>
      </c>
      <c r="B76" s="12"/>
      <c r="C76" s="12"/>
      <c r="D76" s="12"/>
      <c r="E76" s="12"/>
      <c r="F76" s="12"/>
      <c r="G76" s="12"/>
    </row>
    <row r="77" spans="1:7" ht="21" x14ac:dyDescent="0.25">
      <c r="A77" s="14" t="s">
        <v>81</v>
      </c>
      <c r="B77" s="15">
        <f t="shared" ref="B77:B78" si="18">+C77+D77+E77+F77+G77</f>
        <v>0</v>
      </c>
      <c r="C77" s="15"/>
      <c r="D77" s="15"/>
      <c r="E77" s="15"/>
      <c r="F77" s="15"/>
      <c r="G77" s="15"/>
    </row>
    <row r="78" spans="1:7" ht="21" x14ac:dyDescent="0.25">
      <c r="A78" s="14" t="s">
        <v>82</v>
      </c>
      <c r="B78" s="15">
        <f t="shared" si="18"/>
        <v>0</v>
      </c>
      <c r="C78" s="15"/>
      <c r="D78" s="15"/>
      <c r="E78" s="15"/>
      <c r="F78" s="15"/>
      <c r="G78" s="15"/>
    </row>
    <row r="79" spans="1:7" ht="21" x14ac:dyDescent="0.25">
      <c r="A79" s="11" t="s">
        <v>83</v>
      </c>
      <c r="B79" s="12"/>
      <c r="C79" s="12"/>
      <c r="D79" s="12"/>
      <c r="E79" s="12"/>
      <c r="F79" s="12"/>
      <c r="G79" s="12"/>
    </row>
    <row r="80" spans="1:7" ht="21" x14ac:dyDescent="0.25">
      <c r="A80" s="14" t="s">
        <v>84</v>
      </c>
      <c r="B80" s="15">
        <f t="shared" ref="B80:B81" si="19">+C80+D80+E80+F80+G80</f>
        <v>0</v>
      </c>
      <c r="C80" s="15"/>
      <c r="D80" s="15"/>
      <c r="E80" s="15"/>
      <c r="F80" s="15"/>
      <c r="G80" s="15"/>
    </row>
    <row r="81" spans="1:14" ht="21" x14ac:dyDescent="0.25">
      <c r="A81" s="14" t="s">
        <v>85</v>
      </c>
      <c r="B81" s="15">
        <f t="shared" si="19"/>
        <v>0</v>
      </c>
      <c r="C81" s="15"/>
      <c r="D81" s="15"/>
      <c r="E81" s="15"/>
      <c r="F81" s="15"/>
      <c r="G81" s="15"/>
    </row>
    <row r="82" spans="1:14" ht="21" x14ac:dyDescent="0.25">
      <c r="A82" s="11" t="s">
        <v>86</v>
      </c>
      <c r="B82" s="12"/>
      <c r="C82" s="12"/>
      <c r="D82" s="12"/>
      <c r="E82" s="12"/>
      <c r="F82" s="12"/>
      <c r="G82" s="12"/>
    </row>
    <row r="83" spans="1:14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</row>
    <row r="84" spans="1:14" ht="21" x14ac:dyDescent="0.25">
      <c r="A84" s="17" t="s">
        <v>88</v>
      </c>
      <c r="B84" s="18"/>
      <c r="C84" s="18"/>
      <c r="D84" s="18"/>
      <c r="E84" s="18"/>
      <c r="F84" s="18"/>
      <c r="G84" s="18"/>
    </row>
    <row r="85" spans="1:14" ht="21" x14ac:dyDescent="0.35">
      <c r="A85" s="21"/>
      <c r="B85" s="16"/>
      <c r="C85" s="16"/>
      <c r="D85" s="16"/>
      <c r="E85" s="16"/>
      <c r="F85" s="16"/>
      <c r="G85" s="16"/>
    </row>
    <row r="86" spans="1:14" ht="21" x14ac:dyDescent="0.25">
      <c r="A86" s="22" t="s">
        <v>89</v>
      </c>
      <c r="B86" s="23"/>
      <c r="C86" s="23"/>
      <c r="D86" s="8"/>
      <c r="E86" s="8"/>
      <c r="F86" s="8"/>
      <c r="G86" s="8"/>
    </row>
    <row r="87" spans="1:14" ht="21" x14ac:dyDescent="0.35">
      <c r="A87" s="21" t="s">
        <v>90</v>
      </c>
      <c r="B87" s="16"/>
      <c r="C87" s="16"/>
      <c r="D87" s="16"/>
      <c r="E87" s="16"/>
      <c r="F87" s="16"/>
      <c r="G87" s="16"/>
    </row>
    <row r="88" spans="1:14" ht="21" x14ac:dyDescent="0.35">
      <c r="A88" s="21"/>
      <c r="B88" s="16"/>
      <c r="C88" s="16"/>
      <c r="D88" s="16"/>
      <c r="E88" s="16"/>
      <c r="F88" s="16"/>
      <c r="G88" s="16"/>
    </row>
    <row r="89" spans="1:14" ht="21" x14ac:dyDescent="0.35">
      <c r="A89" s="21"/>
      <c r="B89" s="16"/>
      <c r="C89" s="16"/>
      <c r="D89" s="16"/>
      <c r="E89" s="16"/>
      <c r="F89" s="16"/>
      <c r="G89" s="16"/>
    </row>
    <row r="90" spans="1:14" ht="21" x14ac:dyDescent="0.35">
      <c r="A90" s="21"/>
      <c r="B90" s="16"/>
      <c r="C90" s="16"/>
      <c r="D90" s="16"/>
      <c r="E90" s="16"/>
      <c r="F90" s="16"/>
      <c r="G90" s="16"/>
    </row>
    <row r="91" spans="1:14" ht="21" x14ac:dyDescent="0.35">
      <c r="A91" s="21"/>
      <c r="B91" s="16"/>
      <c r="C91" s="16"/>
      <c r="D91" s="16"/>
      <c r="E91" s="16"/>
      <c r="F91" s="16"/>
      <c r="G91" s="16"/>
    </row>
    <row r="92" spans="1:14" ht="21" x14ac:dyDescent="0.35">
      <c r="A92" s="40" t="s">
        <v>91</v>
      </c>
      <c r="B92" s="83" t="s">
        <v>97</v>
      </c>
      <c r="C92" s="83"/>
      <c r="D92" s="83"/>
      <c r="E92" s="83"/>
      <c r="F92" s="83"/>
      <c r="G92" s="83"/>
      <c r="H92" s="3"/>
      <c r="I92" s="3"/>
      <c r="J92" s="3"/>
    </row>
    <row r="93" spans="1:14" ht="21" x14ac:dyDescent="0.25">
      <c r="A93" s="26" t="s">
        <v>100</v>
      </c>
      <c r="B93" s="37" t="s">
        <v>102</v>
      </c>
      <c r="C93" s="37"/>
      <c r="D93" s="37"/>
      <c r="E93" s="37"/>
      <c r="F93" s="37"/>
      <c r="G93" s="37"/>
      <c r="H93" s="4"/>
      <c r="I93" s="4"/>
      <c r="J93" s="4"/>
      <c r="K93" s="4"/>
      <c r="L93" s="4"/>
      <c r="M93" s="4"/>
      <c r="N93" s="4"/>
    </row>
    <row r="94" spans="1:14" ht="21" x14ac:dyDescent="0.35">
      <c r="A94" s="27"/>
      <c r="B94" s="27"/>
      <c r="C94" s="27"/>
      <c r="D94" s="27"/>
      <c r="E94" s="27"/>
      <c r="F94" s="27"/>
      <c r="G94" s="27"/>
      <c r="H94" s="3"/>
      <c r="I94" s="3"/>
      <c r="J94" s="3"/>
      <c r="K94" s="3"/>
      <c r="L94" s="3"/>
      <c r="M94" s="3"/>
      <c r="N94" s="3"/>
    </row>
    <row r="95" spans="1:14" ht="21" x14ac:dyDescent="0.35">
      <c r="A95" s="83"/>
      <c r="B95" s="83"/>
      <c r="C95" s="83"/>
      <c r="D95" s="83"/>
      <c r="E95" s="83"/>
      <c r="F95" s="83"/>
      <c r="G95" s="83"/>
      <c r="H95" s="3"/>
      <c r="I95" s="3"/>
      <c r="J95" s="3"/>
      <c r="K95" s="3"/>
      <c r="L95" s="3"/>
      <c r="M95" s="3"/>
      <c r="N95" s="3"/>
    </row>
    <row r="96" spans="1:14" ht="21" x14ac:dyDescent="0.25">
      <c r="A96" s="82"/>
      <c r="B96" s="82"/>
      <c r="C96" s="82"/>
      <c r="D96" s="82"/>
      <c r="E96" s="82"/>
      <c r="F96" s="82"/>
      <c r="G96" s="82"/>
      <c r="H96" s="5"/>
      <c r="I96" s="5"/>
      <c r="J96" s="5"/>
      <c r="K96" s="5"/>
      <c r="L96" s="5"/>
      <c r="M96" s="5"/>
      <c r="N96" s="5"/>
    </row>
    <row r="97" spans="1:14" ht="21" x14ac:dyDescent="0.35">
      <c r="A97" s="83"/>
      <c r="B97" s="83"/>
      <c r="C97" s="83"/>
      <c r="D97" s="40"/>
      <c r="E97" s="40"/>
      <c r="F97" s="40"/>
      <c r="G97" s="40"/>
      <c r="H97" s="3"/>
      <c r="I97" s="3"/>
      <c r="J97" s="3"/>
      <c r="K97" s="3"/>
      <c r="L97" s="3"/>
      <c r="M97" s="3"/>
      <c r="N97" s="3"/>
    </row>
    <row r="98" spans="1:14" ht="21" x14ac:dyDescent="0.35">
      <c r="A98" s="84"/>
      <c r="B98" s="84"/>
      <c r="C98" s="84"/>
      <c r="D98" s="41"/>
      <c r="E98" s="41"/>
      <c r="F98" s="41"/>
      <c r="G98" s="41"/>
      <c r="H98" s="6"/>
      <c r="I98" s="6"/>
      <c r="J98" s="6"/>
      <c r="K98" s="6"/>
      <c r="L98" s="6"/>
      <c r="M98" s="6"/>
      <c r="N98" s="6"/>
    </row>
  </sheetData>
  <mergeCells count="10">
    <mergeCell ref="A95:G95"/>
    <mergeCell ref="A96:G96"/>
    <mergeCell ref="A97:C97"/>
    <mergeCell ref="A98:C98"/>
    <mergeCell ref="A1:G1"/>
    <mergeCell ref="A2:G2"/>
    <mergeCell ref="A3:G3"/>
    <mergeCell ref="A4:G4"/>
    <mergeCell ref="A5:G5"/>
    <mergeCell ref="B92:G92"/>
  </mergeCells>
  <printOptions verticalCentered="1"/>
  <pageMargins left="0" right="0" top="0.39370078740157483" bottom="0" header="0.31496062992125984" footer="0.78740157480314965"/>
  <pageSetup scale="36" orientation="portrait" r:id="rId1"/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zoomScaleNormal="100" zoomScaleSheetLayoutView="10" workbookViewId="0">
      <selection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7" width="24" style="2" customWidth="1"/>
    <col min="8" max="8" width="24.85546875" customWidth="1"/>
    <col min="9" max="9" width="0.140625" customWidth="1"/>
    <col min="21" max="21" width="33.7109375" customWidth="1"/>
    <col min="22" max="22" width="22.85546875" customWidth="1"/>
  </cols>
  <sheetData>
    <row r="1" spans="1:11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1" t="s">
        <v>1</v>
      </c>
      <c r="J1" s="49"/>
      <c r="K1" s="49"/>
    </row>
    <row r="2" spans="1:11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28" t="s">
        <v>3</v>
      </c>
      <c r="J2" s="49"/>
      <c r="K2" s="49"/>
    </row>
    <row r="3" spans="1:11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28" t="s">
        <v>4</v>
      </c>
      <c r="J3" s="49"/>
      <c r="K3" s="49"/>
    </row>
    <row r="4" spans="1:11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1" t="s">
        <v>6</v>
      </c>
      <c r="J4" s="49"/>
      <c r="K4" s="49"/>
    </row>
    <row r="5" spans="1:11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28" t="s">
        <v>8</v>
      </c>
      <c r="J5" s="49"/>
      <c r="K5" s="49"/>
    </row>
    <row r="6" spans="1:11" ht="21" x14ac:dyDescent="0.35">
      <c r="A6" s="21"/>
      <c r="B6" s="16"/>
      <c r="C6" s="16"/>
      <c r="D6" s="16"/>
      <c r="E6" s="16"/>
      <c r="F6" s="87"/>
      <c r="G6" s="87"/>
      <c r="I6" s="28" t="s">
        <v>9</v>
      </c>
      <c r="J6" s="49"/>
      <c r="K6" s="49"/>
    </row>
    <row r="7" spans="1:11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</row>
    <row r="8" spans="1:11" ht="21" x14ac:dyDescent="0.25">
      <c r="A8" s="9" t="s">
        <v>13</v>
      </c>
      <c r="B8" s="10">
        <f>+B9+B15+B25+B35+B43+B51+B61+B66+B69</f>
        <v>327076062.41999996</v>
      </c>
      <c r="C8" s="10">
        <f t="shared" ref="C8:G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ref="H8" si="1">+H9+H15+H25+H35+H43+H51+H61+H66+H69</f>
        <v>107215311.34999999</v>
      </c>
    </row>
    <row r="9" spans="1:11" ht="21" x14ac:dyDescent="0.25">
      <c r="A9" s="11" t="s">
        <v>14</v>
      </c>
      <c r="B9" s="12">
        <f>SUM(B10:B14)</f>
        <v>157062915.75</v>
      </c>
      <c r="C9" s="12">
        <f t="shared" ref="C9:G9" si="2">SUM(C10:C14)</f>
        <v>22774943.780000001</v>
      </c>
      <c r="D9" s="12">
        <f t="shared" si="2"/>
        <v>28524821.620000001</v>
      </c>
      <c r="E9" s="12">
        <f t="shared" si="2"/>
        <v>26377788.43</v>
      </c>
      <c r="F9" s="12">
        <f t="shared" si="2"/>
        <v>26333401.780000001</v>
      </c>
      <c r="G9" s="12">
        <f t="shared" si="2"/>
        <v>26698320.560000002</v>
      </c>
      <c r="H9" s="12">
        <f t="shared" ref="H9" si="3">SUM(H10:H14)</f>
        <v>26353639.579999998</v>
      </c>
    </row>
    <row r="10" spans="1:11" ht="21" x14ac:dyDescent="0.25">
      <c r="A10" s="14" t="s">
        <v>15</v>
      </c>
      <c r="B10" s="15">
        <f>+C10+D10+E10+F10+G10+H10</f>
        <v>133210413.52000001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</row>
    <row r="11" spans="1:11" ht="21" x14ac:dyDescent="0.25">
      <c r="A11" s="14" t="s">
        <v>16</v>
      </c>
      <c r="B11" s="15">
        <f>+C11+D11+E11+F11+G11+H11</f>
        <v>6430666.6600000001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</row>
    <row r="12" spans="1:11" ht="21" x14ac:dyDescent="0.25">
      <c r="A12" s="14" t="s">
        <v>17</v>
      </c>
      <c r="B12" s="15">
        <f>+C12+D12+E12+F12+G12+H12</f>
        <v>0</v>
      </c>
      <c r="C12" s="15"/>
      <c r="D12" s="15"/>
      <c r="E12" s="15"/>
      <c r="F12" s="15"/>
      <c r="G12" s="15"/>
      <c r="H12" s="15"/>
    </row>
    <row r="13" spans="1:11" ht="21" x14ac:dyDescent="0.25">
      <c r="A13" s="14" t="s">
        <v>18</v>
      </c>
      <c r="B13" s="15">
        <f>+C13+D13+E13+F13+G13+H13</f>
        <v>0</v>
      </c>
      <c r="C13" s="15"/>
      <c r="D13" s="15"/>
      <c r="E13" s="15"/>
      <c r="F13" s="15"/>
      <c r="G13" s="15"/>
      <c r="H13" s="15"/>
    </row>
    <row r="14" spans="1:11" ht="21" x14ac:dyDescent="0.25">
      <c r="A14" s="14" t="s">
        <v>19</v>
      </c>
      <c r="B14" s="15">
        <f>+C14+D14+E14+F14+G14+H14</f>
        <v>17421835.57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</row>
    <row r="15" spans="1:11" ht="21" x14ac:dyDescent="0.25">
      <c r="A15" s="11" t="s">
        <v>20</v>
      </c>
      <c r="B15" s="12">
        <f>SUM(B16:B24)</f>
        <v>62570429.529999994</v>
      </c>
      <c r="C15" s="12">
        <f t="shared" ref="C15:G15" si="4">SUM(C16:C24)</f>
        <v>4541858.5600000005</v>
      </c>
      <c r="D15" s="12">
        <f t="shared" si="4"/>
        <v>15806317.43</v>
      </c>
      <c r="E15" s="12">
        <f t="shared" si="4"/>
        <v>9053233.0600000005</v>
      </c>
      <c r="F15" s="12">
        <f t="shared" si="4"/>
        <v>3851155.6899999995</v>
      </c>
      <c r="G15" s="12">
        <f t="shared" si="4"/>
        <v>3625909.0300000003</v>
      </c>
      <c r="H15" s="12">
        <f t="shared" ref="H15" si="5">SUM(H16:H24)</f>
        <v>25691955.760000002</v>
      </c>
    </row>
    <row r="16" spans="1:11" ht="21" x14ac:dyDescent="0.25">
      <c r="A16" s="14" t="s">
        <v>21</v>
      </c>
      <c r="B16" s="15">
        <f t="shared" ref="B16:B24" si="6">+C16+D16+E16+F16+G16+H16</f>
        <v>14479472.149999999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</row>
    <row r="17" spans="1:8" ht="21" x14ac:dyDescent="0.25">
      <c r="A17" s="14" t="s">
        <v>22</v>
      </c>
      <c r="B17" s="15">
        <f t="shared" si="6"/>
        <v>488551.16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</row>
    <row r="18" spans="1:8" ht="21" x14ac:dyDescent="0.25">
      <c r="A18" s="14" t="s">
        <v>23</v>
      </c>
      <c r="B18" s="15">
        <f t="shared" si="6"/>
        <v>10319600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</row>
    <row r="19" spans="1:8" ht="18" customHeight="1" x14ac:dyDescent="0.25">
      <c r="A19" s="14" t="s">
        <v>24</v>
      </c>
      <c r="B19" s="15">
        <f t="shared" si="6"/>
        <v>95560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</row>
    <row r="20" spans="1:8" ht="21" x14ac:dyDescent="0.25">
      <c r="A20" s="14" t="s">
        <v>25</v>
      </c>
      <c r="B20" s="15">
        <f t="shared" si="6"/>
        <v>3146927.93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</row>
    <row r="21" spans="1:8" ht="21" x14ac:dyDescent="0.25">
      <c r="A21" s="14" t="s">
        <v>26</v>
      </c>
      <c r="B21" s="15">
        <f t="shared" si="6"/>
        <v>4748925.2699999996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</row>
    <row r="22" spans="1:8" ht="42" x14ac:dyDescent="0.25">
      <c r="A22" s="14" t="s">
        <v>27</v>
      </c>
      <c r="B22" s="15">
        <f t="shared" si="6"/>
        <v>4628576.6899999995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</row>
    <row r="23" spans="1:8" ht="21" x14ac:dyDescent="0.25">
      <c r="A23" s="14" t="s">
        <v>28</v>
      </c>
      <c r="B23" s="15">
        <f t="shared" si="6"/>
        <v>20254725.370000001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</row>
    <row r="24" spans="1:8" ht="21" x14ac:dyDescent="0.25">
      <c r="A24" s="14" t="s">
        <v>29</v>
      </c>
      <c r="B24" s="15">
        <f t="shared" si="6"/>
        <v>4408090.96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</row>
    <row r="25" spans="1:8" ht="21" x14ac:dyDescent="0.25">
      <c r="A25" s="11" t="s">
        <v>30</v>
      </c>
      <c r="B25" s="12">
        <f t="shared" ref="B25:G25" si="7">SUM(B26:B34)</f>
        <v>93975343.789999992</v>
      </c>
      <c r="C25" s="12">
        <f t="shared" si="7"/>
        <v>0</v>
      </c>
      <c r="D25" s="12">
        <f t="shared" si="7"/>
        <v>23068596.090000004</v>
      </c>
      <c r="E25" s="12">
        <f t="shared" si="7"/>
        <v>18335842.189999998</v>
      </c>
      <c r="F25" s="12">
        <f t="shared" si="7"/>
        <v>3795000</v>
      </c>
      <c r="G25" s="12">
        <f t="shared" si="7"/>
        <v>1141429.5</v>
      </c>
      <c r="H25" s="12">
        <f t="shared" ref="H25" si="8">SUM(H26:H34)</f>
        <v>47634476.009999998</v>
      </c>
    </row>
    <row r="26" spans="1:8" ht="21" x14ac:dyDescent="0.25">
      <c r="A26" s="14" t="s">
        <v>31</v>
      </c>
      <c r="B26" s="15">
        <f>+C26+D26+E26+F26+G26+H26</f>
        <v>413747.78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</row>
    <row r="27" spans="1:8" ht="21" x14ac:dyDescent="0.25">
      <c r="A27" s="14" t="s">
        <v>32</v>
      </c>
      <c r="B27" s="15">
        <f t="shared" ref="B27:B33" si="9">+C27+D27+E27+F27+G27</f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ht="21" x14ac:dyDescent="0.25">
      <c r="A28" s="14" t="s">
        <v>33</v>
      </c>
      <c r="B28" s="15">
        <f>+C28+D28+E28+F28+G28+H28</f>
        <v>74090657.710000008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</row>
    <row r="29" spans="1:8" ht="21" x14ac:dyDescent="0.25">
      <c r="A29" s="14" t="s">
        <v>34</v>
      </c>
      <c r="B29" s="15">
        <f t="shared" si="9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ht="21" x14ac:dyDescent="0.25">
      <c r="A30" s="14" t="s">
        <v>35</v>
      </c>
      <c r="B30" s="15">
        <f>+C30+D30+E30+F30+G30+H30</f>
        <v>27660.82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</row>
    <row r="31" spans="1:8" ht="21" x14ac:dyDescent="0.25">
      <c r="A31" s="14" t="s">
        <v>36</v>
      </c>
      <c r="B31" s="15">
        <f>+C31+D31+E31+F31+G31+H31</f>
        <v>2065.11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</row>
    <row r="32" spans="1:8" ht="21" x14ac:dyDescent="0.25">
      <c r="A32" s="14" t="s">
        <v>37</v>
      </c>
      <c r="B32" s="15">
        <f>+C32+D32+E32+F32+G32+H32</f>
        <v>3960633.3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</row>
    <row r="33" spans="1:8" ht="42" x14ac:dyDescent="0.25">
      <c r="A33" s="14" t="s">
        <v>38</v>
      </c>
      <c r="B33" s="15">
        <f t="shared" si="9"/>
        <v>0</v>
      </c>
      <c r="C33" s="15"/>
      <c r="D33" s="15"/>
      <c r="E33" s="15"/>
      <c r="F33" s="15"/>
      <c r="G33" s="15"/>
      <c r="H33" s="15"/>
    </row>
    <row r="34" spans="1:8" ht="21" x14ac:dyDescent="0.25">
      <c r="A34" s="14" t="s">
        <v>39</v>
      </c>
      <c r="B34" s="15">
        <f>+C34+D34+E34+F34+G34+H34</f>
        <v>15480579.07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</row>
    <row r="35" spans="1:8" ht="21" x14ac:dyDescent="0.25">
      <c r="A35" s="11" t="s">
        <v>40</v>
      </c>
      <c r="B35" s="12">
        <f t="shared" ref="B35:G35" si="10">SUM(B36:B41)</f>
        <v>2345036.2800000003</v>
      </c>
      <c r="C35" s="12">
        <f t="shared" si="10"/>
        <v>0</v>
      </c>
      <c r="D35" s="12">
        <f t="shared" si="10"/>
        <v>20000</v>
      </c>
      <c r="E35" s="12">
        <f t="shared" si="10"/>
        <v>476326.28</v>
      </c>
      <c r="F35" s="12">
        <f t="shared" si="10"/>
        <v>502390</v>
      </c>
      <c r="G35" s="12">
        <f t="shared" si="10"/>
        <v>345000</v>
      </c>
      <c r="H35" s="12">
        <f t="shared" ref="H35" si="11">SUM(H36:H41)</f>
        <v>1001320</v>
      </c>
    </row>
    <row r="36" spans="1:8" ht="21" x14ac:dyDescent="0.25">
      <c r="A36" s="14" t="s">
        <v>41</v>
      </c>
      <c r="B36" s="15">
        <f>+C36+D36+E36+F36+G36+H36</f>
        <v>2345036.2800000003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</row>
    <row r="37" spans="1:8" ht="21" x14ac:dyDescent="0.25">
      <c r="A37" s="14" t="s">
        <v>42</v>
      </c>
      <c r="B37" s="15">
        <f t="shared" ref="B37:B50" si="12">+C37+D37+E37+F37+G37</f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1" x14ac:dyDescent="0.25">
      <c r="A38" s="14" t="s">
        <v>43</v>
      </c>
      <c r="B38" s="15">
        <f t="shared" si="12"/>
        <v>0</v>
      </c>
      <c r="C38" s="15"/>
      <c r="D38" s="15"/>
      <c r="E38" s="15"/>
      <c r="F38" s="15"/>
      <c r="G38" s="15"/>
      <c r="H38" s="15"/>
    </row>
    <row r="39" spans="1:8" ht="21" x14ac:dyDescent="0.25">
      <c r="A39" s="14" t="s">
        <v>44</v>
      </c>
      <c r="B39" s="15">
        <f t="shared" si="12"/>
        <v>0</v>
      </c>
      <c r="C39" s="15"/>
      <c r="D39" s="15"/>
      <c r="E39" s="15"/>
      <c r="F39" s="15"/>
      <c r="G39" s="15"/>
      <c r="H39" s="15"/>
    </row>
    <row r="40" spans="1:8" ht="21" x14ac:dyDescent="0.25">
      <c r="A40" s="14" t="s">
        <v>45</v>
      </c>
      <c r="B40" s="15">
        <f t="shared" si="12"/>
        <v>0</v>
      </c>
      <c r="C40" s="15"/>
      <c r="D40" s="15"/>
      <c r="E40" s="15"/>
      <c r="F40" s="15"/>
      <c r="G40" s="15"/>
      <c r="H40" s="15"/>
    </row>
    <row r="41" spans="1:8" ht="21" x14ac:dyDescent="0.25">
      <c r="A41" s="14" t="s">
        <v>46</v>
      </c>
      <c r="B41" s="15">
        <f t="shared" si="12"/>
        <v>0</v>
      </c>
      <c r="C41" s="15"/>
      <c r="D41" s="15"/>
      <c r="E41" s="15"/>
      <c r="F41" s="15"/>
      <c r="G41" s="15"/>
      <c r="H41" s="15"/>
    </row>
    <row r="42" spans="1:8" ht="21" x14ac:dyDescent="0.25">
      <c r="A42" s="14" t="s">
        <v>47</v>
      </c>
      <c r="B42" s="15">
        <f t="shared" si="12"/>
        <v>0</v>
      </c>
      <c r="C42" s="15"/>
      <c r="D42" s="15"/>
      <c r="E42" s="15"/>
      <c r="F42" s="15"/>
      <c r="G42" s="15"/>
      <c r="H42" s="15"/>
    </row>
    <row r="43" spans="1:8" ht="21" x14ac:dyDescent="0.25">
      <c r="A43" s="11" t="s">
        <v>48</v>
      </c>
      <c r="B43" s="15">
        <f t="shared" si="12"/>
        <v>0</v>
      </c>
      <c r="C43" s="12">
        <f t="shared" ref="C43:G43" si="13">SUM(C44:C50)</f>
        <v>0</v>
      </c>
      <c r="D43" s="12">
        <f t="shared" si="13"/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ref="H43" si="14">SUM(H44:H50)</f>
        <v>0</v>
      </c>
    </row>
    <row r="44" spans="1:8" ht="21" x14ac:dyDescent="0.25">
      <c r="A44" s="14" t="s">
        <v>49</v>
      </c>
      <c r="B44" s="15">
        <f t="shared" si="12"/>
        <v>0</v>
      </c>
      <c r="C44" s="15"/>
      <c r="D44" s="15"/>
      <c r="E44" s="15"/>
      <c r="F44" s="15"/>
      <c r="G44" s="15"/>
      <c r="H44" s="15"/>
    </row>
    <row r="45" spans="1:8" ht="21" x14ac:dyDescent="0.25">
      <c r="A45" s="14" t="s">
        <v>50</v>
      </c>
      <c r="B45" s="15">
        <f t="shared" si="12"/>
        <v>0</v>
      </c>
      <c r="C45" s="15"/>
      <c r="D45" s="15"/>
      <c r="E45" s="15"/>
      <c r="F45" s="15"/>
      <c r="G45" s="15"/>
      <c r="H45" s="15"/>
    </row>
    <row r="46" spans="1:8" ht="21" x14ac:dyDescent="0.25">
      <c r="A46" s="14" t="s">
        <v>51</v>
      </c>
      <c r="B46" s="15">
        <f t="shared" si="12"/>
        <v>0</v>
      </c>
      <c r="C46" s="15"/>
      <c r="D46" s="15"/>
      <c r="E46" s="15"/>
      <c r="F46" s="15"/>
      <c r="G46" s="15"/>
      <c r="H46" s="15"/>
    </row>
    <row r="47" spans="1:8" ht="21" x14ac:dyDescent="0.25">
      <c r="A47" s="14" t="s">
        <v>52</v>
      </c>
      <c r="B47" s="15">
        <f t="shared" si="12"/>
        <v>0</v>
      </c>
      <c r="C47" s="15"/>
      <c r="D47" s="15"/>
      <c r="E47" s="15"/>
      <c r="F47" s="15"/>
      <c r="G47" s="15"/>
      <c r="H47" s="15"/>
    </row>
    <row r="48" spans="1:8" ht="21" x14ac:dyDescent="0.25">
      <c r="A48" s="14" t="s">
        <v>53</v>
      </c>
      <c r="B48" s="15">
        <f t="shared" si="12"/>
        <v>0</v>
      </c>
      <c r="C48" s="15"/>
      <c r="D48" s="15"/>
      <c r="E48" s="15"/>
      <c r="F48" s="15"/>
      <c r="G48" s="15"/>
      <c r="H48" s="15"/>
    </row>
    <row r="49" spans="1:9" ht="21" x14ac:dyDescent="0.25">
      <c r="A49" s="14" t="s">
        <v>54</v>
      </c>
      <c r="B49" s="15">
        <f t="shared" si="12"/>
        <v>0</v>
      </c>
      <c r="C49" s="15"/>
      <c r="D49" s="15"/>
      <c r="E49" s="15"/>
      <c r="F49" s="15"/>
      <c r="G49" s="15"/>
      <c r="H49" s="15"/>
    </row>
    <row r="50" spans="1:9" ht="21" x14ac:dyDescent="0.25">
      <c r="A50" s="14" t="s">
        <v>55</v>
      </c>
      <c r="B50" s="15">
        <f t="shared" si="12"/>
        <v>0</v>
      </c>
      <c r="C50" s="15"/>
      <c r="D50" s="15"/>
      <c r="E50" s="15"/>
      <c r="F50" s="15"/>
      <c r="G50" s="15"/>
      <c r="H50" s="15"/>
    </row>
    <row r="51" spans="1:9" ht="21" x14ac:dyDescent="0.25">
      <c r="A51" s="11" t="s">
        <v>56</v>
      </c>
      <c r="B51" s="12">
        <f t="shared" ref="B51:G51" si="15">SUM(B52:B60)</f>
        <v>10377801.969999999</v>
      </c>
      <c r="C51" s="12">
        <f t="shared" si="15"/>
        <v>0</v>
      </c>
      <c r="D51" s="12">
        <f t="shared" si="15"/>
        <v>320339.96999999997</v>
      </c>
      <c r="E51" s="12">
        <f t="shared" si="15"/>
        <v>0</v>
      </c>
      <c r="F51" s="12">
        <f t="shared" si="15"/>
        <v>0</v>
      </c>
      <c r="G51" s="12">
        <f t="shared" si="15"/>
        <v>3523542</v>
      </c>
      <c r="H51" s="12">
        <f t="shared" ref="H51" si="16">SUM(H52:H60)</f>
        <v>6533920</v>
      </c>
    </row>
    <row r="52" spans="1:9" ht="21" x14ac:dyDescent="0.25">
      <c r="A52" s="14" t="s">
        <v>57</v>
      </c>
      <c r="B52" s="15">
        <f>+C52+D52+E52+F52+G52+H52</f>
        <v>3800339.9699999997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</row>
    <row r="53" spans="1:9" ht="21" x14ac:dyDescent="0.25">
      <c r="A53" s="14" t="s">
        <v>58</v>
      </c>
      <c r="B53" s="15">
        <f t="shared" ref="B53:B60" si="17">+C53+D53+E53+F53+G53</f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</row>
    <row r="54" spans="1:9" ht="21" x14ac:dyDescent="0.25">
      <c r="A54" s="14" t="s">
        <v>59</v>
      </c>
      <c r="B54" s="15">
        <f t="shared" si="17"/>
        <v>0</v>
      </c>
      <c r="C54" s="15"/>
      <c r="D54" s="15"/>
      <c r="E54" s="15"/>
      <c r="F54" s="15"/>
      <c r="G54" s="15"/>
      <c r="H54" s="15"/>
    </row>
    <row r="55" spans="1:9" ht="21" x14ac:dyDescent="0.25">
      <c r="A55" s="14" t="s">
        <v>60</v>
      </c>
      <c r="B55" s="15">
        <f t="shared" si="17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9" ht="21" x14ac:dyDescent="0.25">
      <c r="A56" s="14" t="s">
        <v>61</v>
      </c>
      <c r="B56" s="15">
        <f t="shared" si="17"/>
        <v>43542</v>
      </c>
      <c r="C56" s="15"/>
      <c r="D56" s="15"/>
      <c r="E56" s="15"/>
      <c r="F56" s="15"/>
      <c r="G56" s="15">
        <v>43542</v>
      </c>
      <c r="H56" s="15">
        <v>0</v>
      </c>
    </row>
    <row r="57" spans="1:9" ht="21" x14ac:dyDescent="0.25">
      <c r="A57" s="14" t="s">
        <v>62</v>
      </c>
      <c r="B57" s="15">
        <f t="shared" si="17"/>
        <v>0</v>
      </c>
      <c r="C57" s="15"/>
      <c r="D57" s="15"/>
      <c r="E57" s="15"/>
      <c r="F57" s="15"/>
      <c r="G57" s="15"/>
      <c r="H57" s="15"/>
    </row>
    <row r="58" spans="1:9" ht="21" x14ac:dyDescent="0.25">
      <c r="A58" s="14" t="s">
        <v>63</v>
      </c>
      <c r="B58" s="15">
        <f t="shared" si="17"/>
        <v>0</v>
      </c>
      <c r="C58" s="15"/>
      <c r="D58" s="15"/>
      <c r="E58" s="15"/>
      <c r="F58" s="15"/>
      <c r="G58" s="15"/>
      <c r="H58" s="15"/>
    </row>
    <row r="59" spans="1:9" ht="21" x14ac:dyDescent="0.25">
      <c r="A59" s="14" t="s">
        <v>64</v>
      </c>
      <c r="B59" s="15">
        <f>+C59+D59+E59+F59+G59+H59</f>
        <v>6533920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46">
        <f>SUM(B59:H59)</f>
        <v>13067840</v>
      </c>
    </row>
    <row r="60" spans="1:9" ht="21" x14ac:dyDescent="0.25">
      <c r="A60" s="14" t="s">
        <v>65</v>
      </c>
      <c r="B60" s="15">
        <f t="shared" si="17"/>
        <v>0</v>
      </c>
      <c r="C60" s="15"/>
      <c r="D60" s="15"/>
      <c r="E60" s="15"/>
      <c r="F60" s="15"/>
      <c r="G60" s="15"/>
      <c r="H60" s="15"/>
    </row>
    <row r="61" spans="1:9" ht="21" x14ac:dyDescent="0.25">
      <c r="A61" s="11" t="s">
        <v>66</v>
      </c>
      <c r="B61" s="12">
        <f t="shared" ref="B61:G61" si="18">SUM(B62:B64)</f>
        <v>744535.1</v>
      </c>
      <c r="C61" s="12">
        <f t="shared" si="18"/>
        <v>0</v>
      </c>
      <c r="D61" s="12">
        <f t="shared" si="18"/>
        <v>0</v>
      </c>
      <c r="E61" s="12">
        <f t="shared" si="18"/>
        <v>0</v>
      </c>
      <c r="F61" s="12">
        <f t="shared" si="18"/>
        <v>744535.1</v>
      </c>
      <c r="G61" s="12">
        <f t="shared" si="18"/>
        <v>0</v>
      </c>
      <c r="H61" s="12">
        <f t="shared" ref="H61" si="19">SUM(H62:H64)</f>
        <v>0</v>
      </c>
    </row>
    <row r="62" spans="1:9" ht="21" x14ac:dyDescent="0.25">
      <c r="A62" s="14" t="s">
        <v>67</v>
      </c>
      <c r="B62" s="15">
        <f>+C62+D62+E62+F62+G62+H62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</row>
    <row r="63" spans="1:9" ht="21" x14ac:dyDescent="0.25">
      <c r="A63" s="14" t="s">
        <v>68</v>
      </c>
      <c r="B63" s="15">
        <f t="shared" ref="B63:B65" si="20">+C63+D63+E63+F63+G63</f>
        <v>0</v>
      </c>
      <c r="C63" s="15"/>
      <c r="D63" s="15"/>
      <c r="E63" s="15"/>
      <c r="F63" s="15"/>
      <c r="G63" s="15"/>
      <c r="H63" s="15"/>
    </row>
    <row r="64" spans="1:9" ht="21" x14ac:dyDescent="0.25">
      <c r="A64" s="14" t="s">
        <v>69</v>
      </c>
      <c r="B64" s="15">
        <f t="shared" si="20"/>
        <v>0</v>
      </c>
      <c r="C64" s="15"/>
      <c r="D64" s="15"/>
      <c r="E64" s="15"/>
      <c r="F64" s="15"/>
      <c r="G64" s="15"/>
      <c r="H64" s="15"/>
    </row>
    <row r="65" spans="1:8" ht="42" x14ac:dyDescent="0.25">
      <c r="A65" s="14" t="s">
        <v>70</v>
      </c>
      <c r="B65" s="15">
        <f t="shared" si="20"/>
        <v>0</v>
      </c>
      <c r="C65" s="15"/>
      <c r="D65" s="15"/>
      <c r="E65" s="15"/>
      <c r="F65" s="15"/>
      <c r="G65" s="15"/>
      <c r="H65" s="15"/>
    </row>
    <row r="66" spans="1:8" ht="21" x14ac:dyDescent="0.25">
      <c r="A66" s="11" t="s">
        <v>71</v>
      </c>
      <c r="B66" s="12"/>
      <c r="C66" s="12"/>
      <c r="D66" s="12"/>
      <c r="E66" s="12"/>
      <c r="F66" s="12"/>
      <c r="G66" s="12"/>
      <c r="H66" s="12"/>
    </row>
    <row r="67" spans="1:8" ht="21" x14ac:dyDescent="0.25">
      <c r="A67" s="14" t="s">
        <v>72</v>
      </c>
      <c r="B67" s="15">
        <f t="shared" ref="B67:B68" si="21">+C67+D67+E67+F67+G67</f>
        <v>0</v>
      </c>
      <c r="C67" s="15"/>
      <c r="D67" s="15"/>
      <c r="E67" s="15"/>
      <c r="F67" s="15"/>
      <c r="G67" s="15"/>
      <c r="H67" s="15"/>
    </row>
    <row r="68" spans="1:8" ht="21" x14ac:dyDescent="0.25">
      <c r="A68" s="14" t="s">
        <v>73</v>
      </c>
      <c r="B68" s="15">
        <f t="shared" si="21"/>
        <v>0</v>
      </c>
      <c r="C68" s="15"/>
      <c r="D68" s="15"/>
      <c r="E68" s="15"/>
      <c r="F68" s="15"/>
      <c r="G68" s="15"/>
      <c r="H68" s="15"/>
    </row>
    <row r="69" spans="1:8" ht="21" x14ac:dyDescent="0.25">
      <c r="A69" s="11" t="s">
        <v>74</v>
      </c>
      <c r="B69" s="12">
        <f t="shared" ref="B69:G69" si="22">SUM(B70:B72)</f>
        <v>0</v>
      </c>
      <c r="C69" s="12">
        <f t="shared" si="22"/>
        <v>0</v>
      </c>
      <c r="D69" s="12">
        <f t="shared" si="22"/>
        <v>0</v>
      </c>
      <c r="E69" s="12">
        <f t="shared" si="22"/>
        <v>0</v>
      </c>
      <c r="F69" s="12">
        <f t="shared" si="22"/>
        <v>0</v>
      </c>
      <c r="G69" s="12">
        <f t="shared" si="22"/>
        <v>0</v>
      </c>
      <c r="H69" s="12">
        <f t="shared" ref="H69" si="23">SUM(H70:H72)</f>
        <v>0</v>
      </c>
    </row>
    <row r="70" spans="1:8" ht="21" x14ac:dyDescent="0.25">
      <c r="A70" s="14" t="s">
        <v>75</v>
      </c>
      <c r="B70" s="15">
        <f t="shared" ref="B70:B72" si="24">+C70+D70+E70+F70+G70</f>
        <v>0</v>
      </c>
      <c r="C70" s="15"/>
      <c r="D70" s="15"/>
      <c r="E70" s="15"/>
      <c r="F70" s="15"/>
      <c r="G70" s="15"/>
      <c r="H70" s="15"/>
    </row>
    <row r="71" spans="1:8" ht="21" x14ac:dyDescent="0.25">
      <c r="A71" s="14" t="s">
        <v>76</v>
      </c>
      <c r="B71" s="15">
        <f t="shared" si="24"/>
        <v>0</v>
      </c>
      <c r="C71" s="15"/>
      <c r="D71" s="15"/>
      <c r="E71" s="15"/>
      <c r="F71" s="15"/>
      <c r="G71" s="15"/>
      <c r="H71" s="15"/>
    </row>
    <row r="72" spans="1:8" ht="21" x14ac:dyDescent="0.25">
      <c r="A72" s="14" t="s">
        <v>77</v>
      </c>
      <c r="B72" s="15">
        <f t="shared" si="24"/>
        <v>0</v>
      </c>
      <c r="C72" s="15"/>
      <c r="D72" s="15"/>
      <c r="E72" s="15"/>
      <c r="F72" s="15"/>
      <c r="G72" s="15"/>
      <c r="H72" s="15"/>
    </row>
    <row r="73" spans="1:8" ht="21" x14ac:dyDescent="0.25">
      <c r="A73" s="17" t="s">
        <v>78</v>
      </c>
      <c r="B73" s="18">
        <f t="shared" ref="B73:G73" si="25">+B9+B15+B25+B35+B43+B51+B61+B66+B69</f>
        <v>327076062.41999996</v>
      </c>
      <c r="C73" s="18">
        <f t="shared" si="25"/>
        <v>27316802.340000004</v>
      </c>
      <c r="D73" s="18">
        <f t="shared" si="25"/>
        <v>67740075.109999999</v>
      </c>
      <c r="E73" s="18">
        <f t="shared" si="25"/>
        <v>54243189.960000001</v>
      </c>
      <c r="F73" s="18">
        <f t="shared" si="25"/>
        <v>35226482.57</v>
      </c>
      <c r="G73" s="18">
        <f t="shared" si="25"/>
        <v>35334201.090000004</v>
      </c>
      <c r="H73" s="18">
        <f t="shared" ref="H73" si="26">+H9+H15+H25+H35+H43+H51+H61+H66+H69</f>
        <v>107215311.34999999</v>
      </c>
    </row>
    <row r="74" spans="1:8" ht="21" x14ac:dyDescent="0.25">
      <c r="A74" s="19"/>
      <c r="B74" s="15"/>
      <c r="C74" s="15"/>
      <c r="D74" s="15"/>
      <c r="E74" s="15"/>
      <c r="F74" s="15"/>
      <c r="G74" s="15"/>
      <c r="H74" s="15">
        <f>+H73-107215311.35</f>
        <v>0</v>
      </c>
    </row>
    <row r="75" spans="1:8" ht="21" x14ac:dyDescent="0.25">
      <c r="A75" s="9" t="s">
        <v>79</v>
      </c>
      <c r="B75" s="20"/>
      <c r="C75" s="20"/>
      <c r="D75" s="36"/>
      <c r="E75" s="36"/>
      <c r="F75" s="36"/>
      <c r="G75" s="36"/>
      <c r="H75" s="36"/>
    </row>
    <row r="76" spans="1:8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</row>
    <row r="77" spans="1:8" ht="21" x14ac:dyDescent="0.25">
      <c r="A77" s="14" t="s">
        <v>81</v>
      </c>
      <c r="B77" s="15">
        <f t="shared" ref="B77:B78" si="27">+C77+D77+E77+F77+G77</f>
        <v>0</v>
      </c>
      <c r="C77" s="15"/>
      <c r="D77" s="15"/>
      <c r="E77" s="15"/>
      <c r="F77" s="15"/>
      <c r="G77" s="15"/>
      <c r="H77" s="15"/>
    </row>
    <row r="78" spans="1:8" ht="21" x14ac:dyDescent="0.25">
      <c r="A78" s="14" t="s">
        <v>82</v>
      </c>
      <c r="B78" s="15">
        <f t="shared" si="27"/>
        <v>0</v>
      </c>
      <c r="C78" s="15"/>
      <c r="D78" s="15"/>
      <c r="E78" s="15"/>
      <c r="F78" s="15"/>
      <c r="G78" s="15"/>
      <c r="H78" s="15"/>
    </row>
    <row r="79" spans="1:8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</row>
    <row r="80" spans="1:8" ht="21" x14ac:dyDescent="0.25">
      <c r="A80" s="14" t="s">
        <v>84</v>
      </c>
      <c r="B80" s="15">
        <f t="shared" ref="B80:B81" si="28">+C80+D80+E80+F80+G80</f>
        <v>0</v>
      </c>
      <c r="C80" s="15"/>
      <c r="D80" s="15"/>
      <c r="E80" s="15"/>
      <c r="F80" s="15"/>
      <c r="G80" s="15"/>
      <c r="H80" s="15"/>
    </row>
    <row r="81" spans="1:14" ht="21" x14ac:dyDescent="0.25">
      <c r="A81" s="14" t="s">
        <v>85</v>
      </c>
      <c r="B81" s="15">
        <f t="shared" si="28"/>
        <v>0</v>
      </c>
      <c r="C81" s="15"/>
      <c r="D81" s="15"/>
      <c r="E81" s="15"/>
      <c r="F81" s="15"/>
      <c r="G81" s="15"/>
      <c r="H81" s="15"/>
    </row>
    <row r="82" spans="1:14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</row>
    <row r="83" spans="1:14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</row>
    <row r="84" spans="1:14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</row>
    <row r="85" spans="1:14" ht="21" x14ac:dyDescent="0.35">
      <c r="A85" s="21"/>
      <c r="B85" s="16"/>
      <c r="C85" s="16"/>
      <c r="D85" s="16"/>
      <c r="E85" s="16"/>
      <c r="F85" s="16"/>
      <c r="G85" s="16"/>
      <c r="H85" s="16"/>
    </row>
    <row r="86" spans="1:14" ht="21" x14ac:dyDescent="0.25">
      <c r="A86" s="22" t="s">
        <v>89</v>
      </c>
      <c r="B86" s="23"/>
      <c r="C86" s="23"/>
      <c r="D86" s="8"/>
      <c r="E86" s="8"/>
      <c r="F86" s="8"/>
      <c r="G86" s="8"/>
      <c r="H86" s="8"/>
    </row>
    <row r="87" spans="1:14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</row>
    <row r="88" spans="1:14" ht="21" x14ac:dyDescent="0.35">
      <c r="A88" s="21"/>
      <c r="B88" s="16"/>
      <c r="C88" s="16"/>
      <c r="D88" s="16"/>
      <c r="E88" s="16"/>
      <c r="F88" s="16"/>
      <c r="G88" s="16"/>
    </row>
    <row r="89" spans="1:14" ht="21" x14ac:dyDescent="0.35">
      <c r="A89" s="21"/>
      <c r="B89" s="16"/>
      <c r="C89" s="16"/>
      <c r="D89" s="16"/>
      <c r="E89" s="16"/>
      <c r="F89" s="16"/>
      <c r="G89" s="87"/>
      <c r="H89" s="87"/>
    </row>
    <row r="90" spans="1:14" ht="21" x14ac:dyDescent="0.35">
      <c r="A90" s="21"/>
      <c r="B90" s="16"/>
      <c r="C90" s="16"/>
      <c r="D90" s="16"/>
      <c r="E90" s="16"/>
      <c r="F90" s="16"/>
      <c r="G90" s="16"/>
    </row>
    <row r="91" spans="1:14" ht="21" x14ac:dyDescent="0.35">
      <c r="A91" s="21"/>
      <c r="B91" s="16"/>
      <c r="C91" s="16"/>
      <c r="E91" s="16"/>
      <c r="F91" s="16"/>
      <c r="G91" s="16"/>
    </row>
    <row r="92" spans="1:14" ht="21" x14ac:dyDescent="0.35">
      <c r="A92" s="42" t="s">
        <v>91</v>
      </c>
      <c r="C92" s="47"/>
      <c r="D92" s="47" t="s">
        <v>97</v>
      </c>
      <c r="E92" s="47"/>
      <c r="F92" s="47"/>
      <c r="G92" s="47"/>
      <c r="H92" s="3"/>
      <c r="I92" s="3"/>
      <c r="J92" s="3"/>
    </row>
    <row r="93" spans="1:14" ht="21" x14ac:dyDescent="0.25">
      <c r="A93" s="26" t="s">
        <v>100</v>
      </c>
      <c r="C93" s="37"/>
      <c r="D93" s="48" t="s">
        <v>102</v>
      </c>
      <c r="E93" s="37"/>
      <c r="F93" s="37"/>
      <c r="G93" s="37"/>
      <c r="H93" s="4"/>
      <c r="I93" s="4"/>
      <c r="J93" s="4"/>
      <c r="K93" s="4"/>
      <c r="L93" s="4"/>
      <c r="M93" s="4"/>
      <c r="N93" s="4"/>
    </row>
    <row r="94" spans="1:14" ht="21" x14ac:dyDescent="0.35">
      <c r="A94" s="27"/>
      <c r="B94" s="27"/>
      <c r="C94" s="27"/>
      <c r="D94" s="27"/>
      <c r="E94" s="27"/>
      <c r="F94" s="27"/>
      <c r="G94" s="27"/>
      <c r="H94" s="3"/>
      <c r="I94" s="3"/>
      <c r="J94" s="3"/>
      <c r="K94" s="3"/>
      <c r="L94" s="3"/>
      <c r="M94" s="3"/>
      <c r="N94" s="3"/>
    </row>
    <row r="95" spans="1:14" ht="21" x14ac:dyDescent="0.35">
      <c r="A95" s="83"/>
      <c r="B95" s="83"/>
      <c r="C95" s="83"/>
      <c r="D95" s="83"/>
      <c r="E95" s="83"/>
      <c r="F95" s="83"/>
      <c r="G95" s="83"/>
      <c r="H95" s="3"/>
      <c r="I95" s="3"/>
      <c r="J95" s="3"/>
      <c r="K95" s="3"/>
      <c r="L95" s="3"/>
      <c r="M95" s="3"/>
      <c r="N95" s="3"/>
    </row>
    <row r="96" spans="1:14" ht="21" x14ac:dyDescent="0.25">
      <c r="A96" s="82"/>
      <c r="B96" s="82"/>
      <c r="C96" s="82"/>
      <c r="D96" s="82"/>
      <c r="E96" s="82"/>
      <c r="F96" s="82"/>
      <c r="G96" s="82"/>
      <c r="H96" s="5"/>
      <c r="I96" s="5"/>
      <c r="J96" s="5"/>
      <c r="K96" s="5"/>
      <c r="L96" s="5"/>
      <c r="M96" s="5"/>
      <c r="N96" s="5"/>
    </row>
    <row r="97" spans="1:14" ht="21" x14ac:dyDescent="0.35">
      <c r="A97" s="83" t="s">
        <v>96</v>
      </c>
      <c r="B97" s="83"/>
      <c r="C97" s="83"/>
      <c r="D97" s="83"/>
      <c r="E97" s="83"/>
      <c r="F97" s="83"/>
      <c r="G97" s="83"/>
      <c r="H97" s="83"/>
      <c r="I97" s="3"/>
      <c r="J97" s="3"/>
      <c r="K97" s="3"/>
      <c r="L97" s="3"/>
      <c r="M97" s="3"/>
      <c r="N97" s="3"/>
    </row>
    <row r="98" spans="1:14" ht="21" x14ac:dyDescent="0.25">
      <c r="A98" s="82" t="s">
        <v>92</v>
      </c>
      <c r="B98" s="82"/>
      <c r="C98" s="82"/>
      <c r="D98" s="82"/>
      <c r="E98" s="82"/>
      <c r="F98" s="82"/>
      <c r="G98" s="82"/>
      <c r="H98" s="82"/>
      <c r="I98" s="6"/>
      <c r="J98" s="6"/>
      <c r="K98" s="6"/>
      <c r="L98" s="6"/>
      <c r="M98" s="6"/>
      <c r="N98" s="6"/>
    </row>
  </sheetData>
  <mergeCells count="11">
    <mergeCell ref="F6:G6"/>
    <mergeCell ref="A1:H1"/>
    <mergeCell ref="A2:H2"/>
    <mergeCell ref="A3:H3"/>
    <mergeCell ref="A4:H4"/>
    <mergeCell ref="A5:H5"/>
    <mergeCell ref="A97:H97"/>
    <mergeCell ref="A98:H98"/>
    <mergeCell ref="G89:H89"/>
    <mergeCell ref="A95:G95"/>
    <mergeCell ref="A96:G96"/>
  </mergeCells>
  <pageMargins left="0.78740157480314965" right="0.70866141732283472" top="0.74803149606299213" bottom="0.74803149606299213" header="0.31496062992125984" footer="0.31496062992125984"/>
  <pageSetup scale="45" orientation="landscape" r:id="rId1"/>
  <rowBreaks count="1" manualBreakCount="1">
    <brk id="52" max="21" man="1"/>
  </rowBreaks>
  <colBreaks count="2" manualBreakCount="2">
    <brk id="8" max="99" man="1"/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opLeftCell="B1" zoomScaleNormal="100" workbookViewId="0">
      <selection activeCell="B1"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8" width="24" style="2" customWidth="1"/>
    <col min="9" max="9" width="24.85546875" customWidth="1"/>
    <col min="10" max="10" width="0.140625" customWidth="1"/>
    <col min="22" max="22" width="33.7109375" customWidth="1"/>
    <col min="23" max="23" width="22.85546875" customWidth="1"/>
  </cols>
  <sheetData>
    <row r="1" spans="1:12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1" t="s">
        <v>1</v>
      </c>
      <c r="K1" s="49"/>
      <c r="L1" s="49"/>
    </row>
    <row r="2" spans="1:12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28" t="s">
        <v>3</v>
      </c>
      <c r="K2" s="49"/>
      <c r="L2" s="49"/>
    </row>
    <row r="3" spans="1:12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85"/>
      <c r="J3" s="28" t="s">
        <v>4</v>
      </c>
      <c r="K3" s="49"/>
      <c r="L3" s="49"/>
    </row>
    <row r="4" spans="1:12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J4" s="1" t="s">
        <v>6</v>
      </c>
      <c r="K4" s="49"/>
      <c r="L4" s="49"/>
    </row>
    <row r="5" spans="1:12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J5" s="28" t="s">
        <v>8</v>
      </c>
      <c r="K5" s="49"/>
      <c r="L5" s="49"/>
    </row>
    <row r="6" spans="1:12" ht="21" x14ac:dyDescent="0.35">
      <c r="A6" s="21"/>
      <c r="B6" s="16"/>
      <c r="C6" s="16"/>
      <c r="D6" s="16"/>
      <c r="E6" s="16"/>
      <c r="F6" s="87"/>
      <c r="G6" s="87"/>
      <c r="H6" s="45"/>
      <c r="J6" s="28" t="s">
        <v>9</v>
      </c>
      <c r="K6" s="49"/>
      <c r="L6" s="49"/>
    </row>
    <row r="7" spans="1:12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  <c r="I7" s="8" t="s">
        <v>105</v>
      </c>
    </row>
    <row r="8" spans="1:12" ht="21" x14ac:dyDescent="0.25">
      <c r="A8" s="9" t="s">
        <v>13</v>
      </c>
      <c r="B8" s="10">
        <f>+B9+B15+B25+B35+B43+B51+B61+B66+B69</f>
        <v>357643778.90999997</v>
      </c>
      <c r="C8" s="10">
        <f t="shared" ref="C8:I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ref="H8" si="1">+H9+H15+H25+H35+H43+H51+H61+H66+H69</f>
        <v>107215311.34999999</v>
      </c>
      <c r="I8" s="10">
        <f t="shared" si="0"/>
        <v>30567716.490000002</v>
      </c>
    </row>
    <row r="9" spans="1:12" ht="21" x14ac:dyDescent="0.25">
      <c r="A9" s="11" t="s">
        <v>14</v>
      </c>
      <c r="B9" s="12">
        <f>SUM(B10:B14)</f>
        <v>183918035.69999999</v>
      </c>
      <c r="C9" s="12">
        <f t="shared" ref="C9:I9" si="2">SUM(C10:C14)</f>
        <v>22774943.780000001</v>
      </c>
      <c r="D9" s="12">
        <f t="shared" si="2"/>
        <v>28524821.620000001</v>
      </c>
      <c r="E9" s="12">
        <f t="shared" si="2"/>
        <v>26377788.43</v>
      </c>
      <c r="F9" s="12">
        <f t="shared" si="2"/>
        <v>26333401.780000001</v>
      </c>
      <c r="G9" s="12">
        <f t="shared" si="2"/>
        <v>26698320.560000002</v>
      </c>
      <c r="H9" s="12">
        <f t="shared" ref="H9" si="3">SUM(H10:H14)</f>
        <v>26353639.579999998</v>
      </c>
      <c r="I9" s="12">
        <f t="shared" si="2"/>
        <v>26855119.949999999</v>
      </c>
    </row>
    <row r="10" spans="1:12" ht="21" x14ac:dyDescent="0.25">
      <c r="A10" s="14" t="s">
        <v>15</v>
      </c>
      <c r="B10" s="15">
        <f>+C10+D10+E10+F10+G10+I10+H10</f>
        <v>156012714.90000001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  <c r="I10" s="15">
        <v>22802301.379999999</v>
      </c>
    </row>
    <row r="11" spans="1:12" ht="21" x14ac:dyDescent="0.25">
      <c r="A11" s="14" t="s">
        <v>16</v>
      </c>
      <c r="B11" s="15">
        <f>+C11+D11+E11+F11+G11+I11+H11</f>
        <v>7535166.6600000001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  <c r="I11" s="15">
        <v>1104500</v>
      </c>
    </row>
    <row r="12" spans="1:12" ht="21" x14ac:dyDescent="0.25">
      <c r="A12" s="14" t="s">
        <v>17</v>
      </c>
      <c r="B12" s="15">
        <f>+C12+D12+E12+F12+G12+I12</f>
        <v>0</v>
      </c>
      <c r="C12" s="15"/>
      <c r="D12" s="15"/>
      <c r="E12" s="15"/>
      <c r="F12" s="15"/>
      <c r="G12" s="15"/>
      <c r="H12" s="15"/>
      <c r="I12" s="15"/>
    </row>
    <row r="13" spans="1:12" ht="21" x14ac:dyDescent="0.25">
      <c r="A13" s="14" t="s">
        <v>18</v>
      </c>
      <c r="B13" s="15">
        <f>+C13+D13+E13+F13+G13+I13</f>
        <v>0</v>
      </c>
      <c r="C13" s="15"/>
      <c r="D13" s="15"/>
      <c r="E13" s="15"/>
      <c r="F13" s="15"/>
      <c r="G13" s="15"/>
      <c r="H13" s="15"/>
      <c r="I13" s="15"/>
    </row>
    <row r="14" spans="1:12" ht="21" x14ac:dyDescent="0.25">
      <c r="A14" s="14" t="s">
        <v>19</v>
      </c>
      <c r="B14" s="15">
        <f>+C14+D14+E14+F14+G14+I14+H14</f>
        <v>20370154.139999997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  <c r="I14" s="15">
        <v>2948318.57</v>
      </c>
    </row>
    <row r="15" spans="1:12" ht="21" x14ac:dyDescent="0.25">
      <c r="A15" s="11" t="s">
        <v>20</v>
      </c>
      <c r="B15" s="12">
        <f>SUM(B16:B24)</f>
        <v>61063809.939999998</v>
      </c>
      <c r="C15" s="12">
        <f t="shared" ref="C15:I15" si="4">SUM(C16:C24)</f>
        <v>4541858.5600000005</v>
      </c>
      <c r="D15" s="12">
        <f t="shared" si="4"/>
        <v>15806317.43</v>
      </c>
      <c r="E15" s="12">
        <f t="shared" si="4"/>
        <v>9053233.0600000005</v>
      </c>
      <c r="F15" s="12">
        <f t="shared" si="4"/>
        <v>3851155.6899999995</v>
      </c>
      <c r="G15" s="12">
        <f t="shared" si="4"/>
        <v>3625909.0300000003</v>
      </c>
      <c r="H15" s="12">
        <f t="shared" ref="H15" si="5">SUM(H16:H24)</f>
        <v>25691955.760000002</v>
      </c>
      <c r="I15" s="12">
        <f t="shared" si="4"/>
        <v>-1506619.5900000003</v>
      </c>
    </row>
    <row r="16" spans="1:12" ht="21" x14ac:dyDescent="0.25">
      <c r="A16" s="14" t="s">
        <v>21</v>
      </c>
      <c r="B16" s="15">
        <f t="shared" ref="B16:B24" si="6">+C16+D16+E16+F16+G16+I16+H16</f>
        <v>17209964.640000001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  <c r="I16" s="15">
        <v>2730492.49</v>
      </c>
    </row>
    <row r="17" spans="1:9" ht="21" x14ac:dyDescent="0.25">
      <c r="A17" s="14" t="s">
        <v>22</v>
      </c>
      <c r="B17" s="15">
        <f t="shared" si="6"/>
        <v>488551.16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  <c r="I17" s="15">
        <v>0</v>
      </c>
    </row>
    <row r="18" spans="1:9" ht="21" x14ac:dyDescent="0.25">
      <c r="A18" s="14" t="s">
        <v>23</v>
      </c>
      <c r="B18" s="15">
        <f t="shared" si="6"/>
        <v>12974900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  <c r="I18" s="15">
        <v>2655300</v>
      </c>
    </row>
    <row r="19" spans="1:9" ht="18" customHeight="1" x14ac:dyDescent="0.25">
      <c r="A19" s="14" t="s">
        <v>24</v>
      </c>
      <c r="B19" s="15">
        <f t="shared" si="6"/>
        <v>95560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  <c r="I19" s="15">
        <v>0</v>
      </c>
    </row>
    <row r="20" spans="1:9" ht="21" x14ac:dyDescent="0.25">
      <c r="A20" s="14" t="s">
        <v>25</v>
      </c>
      <c r="B20" s="15">
        <f t="shared" si="6"/>
        <v>3786343.7600000002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  <c r="I20" s="15">
        <v>639415.82999999996</v>
      </c>
    </row>
    <row r="21" spans="1:9" ht="21" x14ac:dyDescent="0.25">
      <c r="A21" s="14" t="s">
        <v>26</v>
      </c>
      <c r="B21" s="15">
        <f t="shared" si="6"/>
        <v>5237302.2699999996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  <c r="I21" s="15">
        <v>488377</v>
      </c>
    </row>
    <row r="22" spans="1:9" ht="42" x14ac:dyDescent="0.25">
      <c r="A22" s="14" t="s">
        <v>27</v>
      </c>
      <c r="B22" s="15">
        <f t="shared" si="6"/>
        <v>4806992.6899999995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  <c r="I22" s="15">
        <v>178416</v>
      </c>
    </row>
    <row r="23" spans="1:9" ht="21" x14ac:dyDescent="0.25">
      <c r="A23" s="14" t="s">
        <v>28</v>
      </c>
      <c r="B23" s="15">
        <f t="shared" si="6"/>
        <v>8958687.5600000005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  <c r="I23" s="15">
        <v>-11296037.810000001</v>
      </c>
    </row>
    <row r="24" spans="1:9" ht="21" x14ac:dyDescent="0.25">
      <c r="A24" s="14" t="s">
        <v>29</v>
      </c>
      <c r="B24" s="15">
        <f t="shared" si="6"/>
        <v>7505507.8599999994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  <c r="I24" s="15">
        <v>3097416.9</v>
      </c>
    </row>
    <row r="25" spans="1:9" ht="21" x14ac:dyDescent="0.25">
      <c r="A25" s="11" t="s">
        <v>30</v>
      </c>
      <c r="B25" s="12">
        <f t="shared" ref="B25:G25" si="7">SUM(B26:B34)</f>
        <v>96156150.159999996</v>
      </c>
      <c r="C25" s="12">
        <f t="shared" si="7"/>
        <v>0</v>
      </c>
      <c r="D25" s="12">
        <f t="shared" si="7"/>
        <v>23068596.090000004</v>
      </c>
      <c r="E25" s="12">
        <f t="shared" si="7"/>
        <v>18335842.189999998</v>
      </c>
      <c r="F25" s="12">
        <f t="shared" si="7"/>
        <v>3795000</v>
      </c>
      <c r="G25" s="12">
        <f t="shared" si="7"/>
        <v>1141429.5</v>
      </c>
      <c r="H25" s="12">
        <f t="shared" ref="H25:I25" si="8">SUM(H26:H34)</f>
        <v>47634476.009999998</v>
      </c>
      <c r="I25" s="12">
        <f t="shared" si="8"/>
        <v>2180806.37</v>
      </c>
    </row>
    <row r="26" spans="1:9" ht="21" x14ac:dyDescent="0.25">
      <c r="A26" s="14" t="s">
        <v>31</v>
      </c>
      <c r="B26" s="15">
        <f t="shared" ref="B26:B34" si="9">+C26+D26+E26+F26+G26+I26+H26</f>
        <v>413747.78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  <c r="I26" s="15">
        <v>0</v>
      </c>
    </row>
    <row r="27" spans="1:9" ht="21" x14ac:dyDescent="0.25">
      <c r="A27" s="14" t="s">
        <v>32</v>
      </c>
      <c r="B27" s="15">
        <f t="shared" si="9"/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</row>
    <row r="28" spans="1:9" ht="21" x14ac:dyDescent="0.25">
      <c r="A28" s="14" t="s">
        <v>33</v>
      </c>
      <c r="B28" s="15">
        <f t="shared" si="9"/>
        <v>74166177.710000008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  <c r="I28" s="15">
        <v>75520</v>
      </c>
    </row>
    <row r="29" spans="1:9" ht="21" x14ac:dyDescent="0.25">
      <c r="A29" s="14" t="s">
        <v>34</v>
      </c>
      <c r="B29" s="15">
        <f t="shared" si="9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 ht="21" x14ac:dyDescent="0.25">
      <c r="A30" s="14" t="s">
        <v>35</v>
      </c>
      <c r="B30" s="15">
        <f t="shared" si="9"/>
        <v>27660.82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  <c r="I30" s="15">
        <v>0</v>
      </c>
    </row>
    <row r="31" spans="1:9" ht="21" x14ac:dyDescent="0.25">
      <c r="A31" s="14" t="s">
        <v>36</v>
      </c>
      <c r="B31" s="15">
        <f t="shared" si="9"/>
        <v>2065.11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  <c r="I31" s="15">
        <v>0</v>
      </c>
    </row>
    <row r="32" spans="1:9" ht="21" x14ac:dyDescent="0.25">
      <c r="A32" s="14" t="s">
        <v>37</v>
      </c>
      <c r="B32" s="15">
        <f t="shared" si="9"/>
        <v>3960633.3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  <c r="I32" s="15">
        <v>0</v>
      </c>
    </row>
    <row r="33" spans="1:9" ht="42" x14ac:dyDescent="0.25">
      <c r="A33" s="14" t="s">
        <v>38</v>
      </c>
      <c r="B33" s="15">
        <f t="shared" si="9"/>
        <v>0</v>
      </c>
      <c r="C33" s="15"/>
      <c r="D33" s="15"/>
      <c r="E33" s="15"/>
      <c r="F33" s="15"/>
      <c r="G33" s="15"/>
      <c r="H33" s="15"/>
      <c r="I33" s="15"/>
    </row>
    <row r="34" spans="1:9" ht="21" x14ac:dyDescent="0.25">
      <c r="A34" s="14" t="s">
        <v>39</v>
      </c>
      <c r="B34" s="15">
        <f t="shared" si="9"/>
        <v>17585865.440000001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  <c r="I34" s="15">
        <v>2105286.37</v>
      </c>
    </row>
    <row r="35" spans="1:9" ht="21" x14ac:dyDescent="0.25">
      <c r="A35" s="11" t="s">
        <v>40</v>
      </c>
      <c r="B35" s="12">
        <f t="shared" ref="B35:G35" si="10">SUM(B36:B41)</f>
        <v>4369936.28</v>
      </c>
      <c r="C35" s="12">
        <f t="shared" si="10"/>
        <v>0</v>
      </c>
      <c r="D35" s="12">
        <f t="shared" si="10"/>
        <v>20000</v>
      </c>
      <c r="E35" s="12">
        <f t="shared" si="10"/>
        <v>476326.28</v>
      </c>
      <c r="F35" s="12">
        <f t="shared" si="10"/>
        <v>502390</v>
      </c>
      <c r="G35" s="12">
        <f t="shared" si="10"/>
        <v>345000</v>
      </c>
      <c r="H35" s="12">
        <f t="shared" ref="H35:I35" si="11">SUM(H36:H41)</f>
        <v>1001320</v>
      </c>
      <c r="I35" s="12">
        <f t="shared" si="11"/>
        <v>2024900</v>
      </c>
    </row>
    <row r="36" spans="1:9" ht="21" x14ac:dyDescent="0.25">
      <c r="A36" s="14" t="s">
        <v>41</v>
      </c>
      <c r="B36" s="15">
        <f>+C36+D36+E36+F36+G36+I36+H36</f>
        <v>4369936.28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  <c r="I36" s="15">
        <v>2024900</v>
      </c>
    </row>
    <row r="37" spans="1:9" ht="21" x14ac:dyDescent="0.25">
      <c r="A37" s="14" t="s">
        <v>42</v>
      </c>
      <c r="B37" s="15">
        <f t="shared" ref="B37:B50" si="12">+C37+D37+E37+F37+G37</f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</row>
    <row r="38" spans="1:9" ht="21" x14ac:dyDescent="0.25">
      <c r="A38" s="14" t="s">
        <v>43</v>
      </c>
      <c r="B38" s="15">
        <f t="shared" si="12"/>
        <v>0</v>
      </c>
      <c r="C38" s="15"/>
      <c r="D38" s="15"/>
      <c r="E38" s="15"/>
      <c r="F38" s="15"/>
      <c r="G38" s="15"/>
      <c r="H38" s="15"/>
      <c r="I38" s="15"/>
    </row>
    <row r="39" spans="1:9" ht="21" x14ac:dyDescent="0.25">
      <c r="A39" s="14" t="s">
        <v>44</v>
      </c>
      <c r="B39" s="15">
        <f t="shared" si="12"/>
        <v>0</v>
      </c>
      <c r="C39" s="15"/>
      <c r="D39" s="15"/>
      <c r="E39" s="15"/>
      <c r="F39" s="15"/>
      <c r="G39" s="15"/>
      <c r="H39" s="15"/>
      <c r="I39" s="15"/>
    </row>
    <row r="40" spans="1:9" ht="21" x14ac:dyDescent="0.25">
      <c r="A40" s="14" t="s">
        <v>45</v>
      </c>
      <c r="B40" s="15">
        <f t="shared" si="12"/>
        <v>0</v>
      </c>
      <c r="C40" s="15"/>
      <c r="D40" s="15"/>
      <c r="E40" s="15"/>
      <c r="F40" s="15"/>
      <c r="G40" s="15"/>
      <c r="H40" s="15"/>
      <c r="I40" s="15"/>
    </row>
    <row r="41" spans="1:9" ht="21" x14ac:dyDescent="0.25">
      <c r="A41" s="14" t="s">
        <v>46</v>
      </c>
      <c r="B41" s="15">
        <f t="shared" si="12"/>
        <v>0</v>
      </c>
      <c r="C41" s="15"/>
      <c r="D41" s="15"/>
      <c r="E41" s="15"/>
      <c r="F41" s="15"/>
      <c r="G41" s="15"/>
      <c r="H41" s="15"/>
      <c r="I41" s="15"/>
    </row>
    <row r="42" spans="1:9" ht="21" x14ac:dyDescent="0.25">
      <c r="A42" s="14" t="s">
        <v>47</v>
      </c>
      <c r="B42" s="15">
        <f t="shared" si="12"/>
        <v>0</v>
      </c>
      <c r="C42" s="15"/>
      <c r="D42" s="15"/>
      <c r="E42" s="15"/>
      <c r="F42" s="15"/>
      <c r="G42" s="15"/>
      <c r="H42" s="15"/>
      <c r="I42" s="15"/>
    </row>
    <row r="43" spans="1:9" ht="21" x14ac:dyDescent="0.25">
      <c r="A43" s="11" t="s">
        <v>48</v>
      </c>
      <c r="B43" s="15">
        <f t="shared" si="12"/>
        <v>0</v>
      </c>
      <c r="C43" s="12">
        <f t="shared" ref="C43:G43" si="13">SUM(C44:C50)</f>
        <v>0</v>
      </c>
      <c r="D43" s="12">
        <f t="shared" si="13"/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ref="H43:I43" si="14">SUM(H44:H50)</f>
        <v>0</v>
      </c>
      <c r="I43" s="12">
        <f t="shared" si="14"/>
        <v>0</v>
      </c>
    </row>
    <row r="44" spans="1:9" ht="21" x14ac:dyDescent="0.25">
      <c r="A44" s="14" t="s">
        <v>49</v>
      </c>
      <c r="B44" s="15">
        <f t="shared" si="12"/>
        <v>0</v>
      </c>
      <c r="C44" s="15"/>
      <c r="D44" s="15"/>
      <c r="E44" s="15"/>
      <c r="F44" s="15"/>
      <c r="G44" s="15"/>
      <c r="H44" s="15"/>
      <c r="I44" s="15"/>
    </row>
    <row r="45" spans="1:9" ht="21" x14ac:dyDescent="0.25">
      <c r="A45" s="14" t="s">
        <v>50</v>
      </c>
      <c r="B45" s="15">
        <f t="shared" si="12"/>
        <v>0</v>
      </c>
      <c r="C45" s="15"/>
      <c r="D45" s="15"/>
      <c r="E45" s="15"/>
      <c r="F45" s="15"/>
      <c r="G45" s="15"/>
      <c r="H45" s="15"/>
      <c r="I45" s="15"/>
    </row>
    <row r="46" spans="1:9" ht="21" x14ac:dyDescent="0.25">
      <c r="A46" s="14" t="s">
        <v>51</v>
      </c>
      <c r="B46" s="15">
        <f t="shared" si="12"/>
        <v>0</v>
      </c>
      <c r="C46" s="15"/>
      <c r="D46" s="15"/>
      <c r="E46" s="15"/>
      <c r="F46" s="15"/>
      <c r="G46" s="15"/>
      <c r="H46" s="15"/>
      <c r="I46" s="15"/>
    </row>
    <row r="47" spans="1:9" ht="21" x14ac:dyDescent="0.25">
      <c r="A47" s="14" t="s">
        <v>52</v>
      </c>
      <c r="B47" s="15">
        <f t="shared" si="12"/>
        <v>0</v>
      </c>
      <c r="C47" s="15"/>
      <c r="D47" s="15"/>
      <c r="E47" s="15"/>
      <c r="F47" s="15"/>
      <c r="G47" s="15"/>
      <c r="H47" s="15"/>
      <c r="I47" s="15"/>
    </row>
    <row r="48" spans="1:9" ht="21" x14ac:dyDescent="0.25">
      <c r="A48" s="14" t="s">
        <v>53</v>
      </c>
      <c r="B48" s="15">
        <f t="shared" si="12"/>
        <v>0</v>
      </c>
      <c r="C48" s="15"/>
      <c r="D48" s="15"/>
      <c r="E48" s="15"/>
      <c r="F48" s="15"/>
      <c r="G48" s="15"/>
      <c r="H48" s="15"/>
      <c r="I48" s="15"/>
    </row>
    <row r="49" spans="1:10" ht="21" x14ac:dyDescent="0.25">
      <c r="A49" s="14" t="s">
        <v>54</v>
      </c>
      <c r="B49" s="15">
        <f t="shared" si="12"/>
        <v>0</v>
      </c>
      <c r="C49" s="15"/>
      <c r="D49" s="15"/>
      <c r="E49" s="15"/>
      <c r="F49" s="15"/>
      <c r="G49" s="15"/>
      <c r="H49" s="15"/>
      <c r="I49" s="15"/>
    </row>
    <row r="50" spans="1:10" ht="21" x14ac:dyDescent="0.25">
      <c r="A50" s="14" t="s">
        <v>55</v>
      </c>
      <c r="B50" s="15">
        <f t="shared" si="12"/>
        <v>0</v>
      </c>
      <c r="C50" s="15"/>
      <c r="D50" s="15"/>
      <c r="E50" s="15"/>
      <c r="F50" s="15"/>
      <c r="G50" s="15"/>
      <c r="H50" s="15"/>
      <c r="I50" s="15"/>
    </row>
    <row r="51" spans="1:10" ht="21" x14ac:dyDescent="0.25">
      <c r="A51" s="11" t="s">
        <v>56</v>
      </c>
      <c r="B51" s="12">
        <f t="shared" ref="B51:I51" si="15">SUM(B52:B60)</f>
        <v>11391311.73</v>
      </c>
      <c r="C51" s="12">
        <f t="shared" si="15"/>
        <v>0</v>
      </c>
      <c r="D51" s="12">
        <f t="shared" si="15"/>
        <v>320339.96999999997</v>
      </c>
      <c r="E51" s="12">
        <f t="shared" si="15"/>
        <v>0</v>
      </c>
      <c r="F51" s="12">
        <f t="shared" si="15"/>
        <v>0</v>
      </c>
      <c r="G51" s="12">
        <f t="shared" si="15"/>
        <v>3523542</v>
      </c>
      <c r="H51" s="12">
        <f t="shared" ref="H51" si="16">SUM(H52:H60)</f>
        <v>6533920</v>
      </c>
      <c r="I51" s="12">
        <f t="shared" si="15"/>
        <v>1013509.76</v>
      </c>
    </row>
    <row r="52" spans="1:10" ht="21" x14ac:dyDescent="0.25">
      <c r="A52" s="14" t="s">
        <v>57</v>
      </c>
      <c r="B52" s="15">
        <f>+C52+D52+E52+F52+G52+I52+H52</f>
        <v>4813849.7299999995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  <c r="I52" s="15">
        <v>1013509.76</v>
      </c>
    </row>
    <row r="53" spans="1:10" ht="21" x14ac:dyDescent="0.25">
      <c r="A53" s="14" t="s">
        <v>58</v>
      </c>
      <c r="B53" s="15">
        <f t="shared" ref="B53:B60" si="17">+C53+D53+E53+F53+G53</f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</row>
    <row r="54" spans="1:10" ht="21" x14ac:dyDescent="0.25">
      <c r="A54" s="14" t="s">
        <v>59</v>
      </c>
      <c r="B54" s="15">
        <f t="shared" si="17"/>
        <v>0</v>
      </c>
      <c r="C54" s="15"/>
      <c r="D54" s="15"/>
      <c r="E54" s="15"/>
      <c r="F54" s="15"/>
      <c r="G54" s="15"/>
      <c r="H54" s="15"/>
      <c r="I54" s="15"/>
    </row>
    <row r="55" spans="1:10" ht="21" x14ac:dyDescent="0.25">
      <c r="A55" s="14" t="s">
        <v>60</v>
      </c>
      <c r="B55" s="15">
        <f t="shared" si="17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</row>
    <row r="56" spans="1:10" ht="21" x14ac:dyDescent="0.25">
      <c r="A56" s="14" t="s">
        <v>61</v>
      </c>
      <c r="B56" s="15">
        <f>+C56+D56+E56+F56+G56+I56+H56</f>
        <v>43542</v>
      </c>
      <c r="C56" s="15"/>
      <c r="D56" s="15"/>
      <c r="E56" s="15"/>
      <c r="F56" s="15"/>
      <c r="G56" s="15">
        <v>43542</v>
      </c>
      <c r="H56" s="15">
        <v>0</v>
      </c>
      <c r="I56" s="15">
        <v>0</v>
      </c>
    </row>
    <row r="57" spans="1:10" ht="21" x14ac:dyDescent="0.25">
      <c r="A57" s="14" t="s">
        <v>62</v>
      </c>
      <c r="B57" s="15">
        <f t="shared" si="17"/>
        <v>0</v>
      </c>
      <c r="C57" s="15"/>
      <c r="D57" s="15"/>
      <c r="E57" s="15"/>
      <c r="F57" s="15"/>
      <c r="G57" s="15"/>
      <c r="H57" s="15"/>
      <c r="I57" s="15"/>
    </row>
    <row r="58" spans="1:10" ht="21" x14ac:dyDescent="0.25">
      <c r="A58" s="14" t="s">
        <v>63</v>
      </c>
      <c r="B58" s="15">
        <f t="shared" si="17"/>
        <v>0</v>
      </c>
      <c r="C58" s="15"/>
      <c r="D58" s="15"/>
      <c r="E58" s="15"/>
      <c r="F58" s="15"/>
      <c r="G58" s="15"/>
      <c r="H58" s="15"/>
      <c r="I58" s="15"/>
    </row>
    <row r="59" spans="1:10" ht="21" x14ac:dyDescent="0.25">
      <c r="A59" s="14" t="s">
        <v>64</v>
      </c>
      <c r="B59" s="15">
        <f>+C59+D59+E59+F59+G59+I59+H59</f>
        <v>6533920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15">
        <v>0</v>
      </c>
      <c r="J59" s="46">
        <f>SUM(B59:I59)</f>
        <v>13067840</v>
      </c>
    </row>
    <row r="60" spans="1:10" ht="21" x14ac:dyDescent="0.25">
      <c r="A60" s="14" t="s">
        <v>65</v>
      </c>
      <c r="B60" s="15">
        <f t="shared" si="17"/>
        <v>0</v>
      </c>
      <c r="C60" s="15"/>
      <c r="D60" s="15"/>
      <c r="E60" s="15"/>
      <c r="F60" s="15"/>
      <c r="G60" s="15"/>
      <c r="H60" s="15"/>
      <c r="I60" s="15"/>
    </row>
    <row r="61" spans="1:10" ht="21" x14ac:dyDescent="0.25">
      <c r="A61" s="11" t="s">
        <v>66</v>
      </c>
      <c r="B61" s="12">
        <f t="shared" ref="B61:I61" si="18">SUM(B62:B64)</f>
        <v>744535.1</v>
      </c>
      <c r="C61" s="12">
        <f t="shared" si="18"/>
        <v>0</v>
      </c>
      <c r="D61" s="12">
        <f t="shared" si="18"/>
        <v>0</v>
      </c>
      <c r="E61" s="12">
        <f t="shared" si="18"/>
        <v>0</v>
      </c>
      <c r="F61" s="12">
        <f t="shared" si="18"/>
        <v>744535.1</v>
      </c>
      <c r="G61" s="12">
        <f t="shared" si="18"/>
        <v>0</v>
      </c>
      <c r="H61" s="12">
        <f t="shared" ref="H61" si="19">SUM(H62:H64)</f>
        <v>0</v>
      </c>
      <c r="I61" s="12">
        <f t="shared" si="18"/>
        <v>0</v>
      </c>
    </row>
    <row r="62" spans="1:10" ht="21" x14ac:dyDescent="0.25">
      <c r="A62" s="14" t="s">
        <v>67</v>
      </c>
      <c r="B62" s="15">
        <f>+C62+D62+E62+F62+G62+I62+H62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  <c r="I62" s="15">
        <v>0</v>
      </c>
    </row>
    <row r="63" spans="1:10" ht="21" x14ac:dyDescent="0.25">
      <c r="A63" s="14" t="s">
        <v>68</v>
      </c>
      <c r="B63" s="15">
        <f t="shared" ref="B63:B65" si="20">+C63+D63+E63+F63+G63</f>
        <v>0</v>
      </c>
      <c r="C63" s="15"/>
      <c r="D63" s="15"/>
      <c r="E63" s="15"/>
      <c r="F63" s="15"/>
      <c r="G63" s="15"/>
      <c r="H63" s="15"/>
      <c r="I63" s="15"/>
    </row>
    <row r="64" spans="1:10" ht="21" x14ac:dyDescent="0.25">
      <c r="A64" s="14" t="s">
        <v>69</v>
      </c>
      <c r="B64" s="15">
        <f t="shared" si="20"/>
        <v>0</v>
      </c>
      <c r="C64" s="15"/>
      <c r="D64" s="15"/>
      <c r="E64" s="15"/>
      <c r="F64" s="15"/>
      <c r="G64" s="15"/>
      <c r="H64" s="15"/>
      <c r="I64" s="15"/>
    </row>
    <row r="65" spans="1:9" ht="42" x14ac:dyDescent="0.25">
      <c r="A65" s="14" t="s">
        <v>70</v>
      </c>
      <c r="B65" s="15">
        <f t="shared" si="20"/>
        <v>0</v>
      </c>
      <c r="C65" s="15"/>
      <c r="D65" s="15"/>
      <c r="E65" s="15"/>
      <c r="F65" s="15"/>
      <c r="G65" s="15"/>
      <c r="H65" s="15"/>
      <c r="I65" s="15"/>
    </row>
    <row r="66" spans="1:9" ht="21" x14ac:dyDescent="0.25">
      <c r="A66" s="11" t="s">
        <v>71</v>
      </c>
      <c r="B66" s="12"/>
      <c r="C66" s="12"/>
      <c r="D66" s="12"/>
      <c r="E66" s="12"/>
      <c r="F66" s="12"/>
      <c r="G66" s="12"/>
      <c r="H66" s="12"/>
      <c r="I66" s="12"/>
    </row>
    <row r="67" spans="1:9" ht="21" x14ac:dyDescent="0.25">
      <c r="A67" s="14" t="s">
        <v>72</v>
      </c>
      <c r="B67" s="15">
        <f t="shared" ref="B67:B68" si="21">+C67+D67+E67+F67+G67</f>
        <v>0</v>
      </c>
      <c r="C67" s="15"/>
      <c r="D67" s="15"/>
      <c r="E67" s="15"/>
      <c r="F67" s="15"/>
      <c r="G67" s="15"/>
      <c r="H67" s="15"/>
      <c r="I67" s="15"/>
    </row>
    <row r="68" spans="1:9" ht="21" x14ac:dyDescent="0.25">
      <c r="A68" s="14" t="s">
        <v>73</v>
      </c>
      <c r="B68" s="15">
        <f t="shared" si="21"/>
        <v>0</v>
      </c>
      <c r="C68" s="15"/>
      <c r="D68" s="15"/>
      <c r="E68" s="15"/>
      <c r="F68" s="15"/>
      <c r="G68" s="15"/>
      <c r="H68" s="15"/>
      <c r="I68" s="15"/>
    </row>
    <row r="69" spans="1:9" ht="21" x14ac:dyDescent="0.25">
      <c r="A69" s="11" t="s">
        <v>74</v>
      </c>
      <c r="B69" s="12">
        <f t="shared" ref="B69:G69" si="22">SUM(B70:B72)</f>
        <v>0</v>
      </c>
      <c r="C69" s="12">
        <f t="shared" si="22"/>
        <v>0</v>
      </c>
      <c r="D69" s="12">
        <f t="shared" si="22"/>
        <v>0</v>
      </c>
      <c r="E69" s="12">
        <f t="shared" si="22"/>
        <v>0</v>
      </c>
      <c r="F69" s="12">
        <f t="shared" si="22"/>
        <v>0</v>
      </c>
      <c r="G69" s="12">
        <f t="shared" si="22"/>
        <v>0</v>
      </c>
      <c r="H69" s="12">
        <f t="shared" ref="H69:I69" si="23">SUM(H70:H72)</f>
        <v>0</v>
      </c>
      <c r="I69" s="12">
        <f t="shared" si="23"/>
        <v>0</v>
      </c>
    </row>
    <row r="70" spans="1:9" ht="21" x14ac:dyDescent="0.25">
      <c r="A70" s="14" t="s">
        <v>75</v>
      </c>
      <c r="B70" s="15">
        <f t="shared" ref="B70:B72" si="24">+C70+D70+E70+F70+G70</f>
        <v>0</v>
      </c>
      <c r="C70" s="15"/>
      <c r="D70" s="15"/>
      <c r="E70" s="15"/>
      <c r="F70" s="15"/>
      <c r="G70" s="15"/>
      <c r="H70" s="15"/>
      <c r="I70" s="15"/>
    </row>
    <row r="71" spans="1:9" ht="21" x14ac:dyDescent="0.25">
      <c r="A71" s="14" t="s">
        <v>76</v>
      </c>
      <c r="B71" s="15">
        <f t="shared" si="24"/>
        <v>0</v>
      </c>
      <c r="C71" s="15"/>
      <c r="D71" s="15"/>
      <c r="E71" s="15"/>
      <c r="F71" s="15"/>
      <c r="G71" s="15"/>
      <c r="H71" s="15"/>
      <c r="I71" s="15"/>
    </row>
    <row r="72" spans="1:9" ht="21" x14ac:dyDescent="0.25">
      <c r="A72" s="14" t="s">
        <v>77</v>
      </c>
      <c r="B72" s="15">
        <f t="shared" si="24"/>
        <v>0</v>
      </c>
      <c r="C72" s="15"/>
      <c r="D72" s="15"/>
      <c r="E72" s="15"/>
      <c r="F72" s="15"/>
      <c r="G72" s="15"/>
      <c r="H72" s="15"/>
      <c r="I72" s="15"/>
    </row>
    <row r="73" spans="1:9" ht="21" x14ac:dyDescent="0.25">
      <c r="A73" s="17" t="s">
        <v>78</v>
      </c>
      <c r="B73" s="18">
        <f t="shared" ref="B73:I73" si="25">+B9+B15+B25+B35+B43+B51+B61+B66+B69</f>
        <v>357643778.90999997</v>
      </c>
      <c r="C73" s="18">
        <f t="shared" si="25"/>
        <v>27316802.340000004</v>
      </c>
      <c r="D73" s="18">
        <f t="shared" si="25"/>
        <v>67740075.109999999</v>
      </c>
      <c r="E73" s="18">
        <f t="shared" si="25"/>
        <v>54243189.960000001</v>
      </c>
      <c r="F73" s="18">
        <f t="shared" si="25"/>
        <v>35226482.57</v>
      </c>
      <c r="G73" s="18">
        <f t="shared" si="25"/>
        <v>35334201.090000004</v>
      </c>
      <c r="H73" s="18">
        <f t="shared" ref="H73" si="26">+H9+H15+H25+H35+H43+H51+H61+H66+H69</f>
        <v>107215311.34999999</v>
      </c>
      <c r="I73" s="18">
        <f t="shared" si="25"/>
        <v>30567716.490000002</v>
      </c>
    </row>
    <row r="74" spans="1:9" ht="21" x14ac:dyDescent="0.25">
      <c r="A74" s="19"/>
      <c r="B74" s="15"/>
      <c r="C74" s="15"/>
      <c r="D74" s="15"/>
      <c r="E74" s="15"/>
      <c r="F74" s="15"/>
      <c r="G74" s="15"/>
      <c r="H74" s="15"/>
      <c r="I74" s="15"/>
    </row>
    <row r="75" spans="1:9" ht="21" x14ac:dyDescent="0.25">
      <c r="A75" s="9" t="s">
        <v>79</v>
      </c>
      <c r="B75" s="20">
        <f>+C73+D73+E73+F73+G73+H73+I73</f>
        <v>357643778.90999997</v>
      </c>
      <c r="C75" s="20"/>
      <c r="D75" s="20"/>
      <c r="E75" s="20"/>
      <c r="F75" s="20"/>
      <c r="G75" s="20"/>
      <c r="H75" s="20"/>
      <c r="I75" s="20"/>
    </row>
    <row r="76" spans="1:9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  <c r="I76" s="12"/>
    </row>
    <row r="77" spans="1:9" ht="21" x14ac:dyDescent="0.25">
      <c r="A77" s="14" t="s">
        <v>81</v>
      </c>
      <c r="B77" s="15">
        <f t="shared" ref="B77:B78" si="27">+C77+D77+E77+F77+G77</f>
        <v>0</v>
      </c>
      <c r="C77" s="15"/>
      <c r="D77" s="15"/>
      <c r="E77" s="15"/>
      <c r="F77" s="15"/>
      <c r="G77" s="15"/>
      <c r="H77" s="15"/>
      <c r="I77" s="15"/>
    </row>
    <row r="78" spans="1:9" ht="21" x14ac:dyDescent="0.25">
      <c r="A78" s="14" t="s">
        <v>82</v>
      </c>
      <c r="B78" s="15">
        <f t="shared" si="27"/>
        <v>0</v>
      </c>
      <c r="C78" s="15"/>
      <c r="D78" s="15"/>
      <c r="E78" s="15"/>
      <c r="F78" s="15"/>
      <c r="G78" s="15"/>
      <c r="H78" s="15"/>
      <c r="I78" s="15"/>
    </row>
    <row r="79" spans="1:9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  <c r="I79" s="12"/>
    </row>
    <row r="80" spans="1:9" ht="21" x14ac:dyDescent="0.25">
      <c r="A80" s="14" t="s">
        <v>84</v>
      </c>
      <c r="B80" s="15">
        <f t="shared" ref="B80:B81" si="28">+C80+D80+E80+F80+G80</f>
        <v>0</v>
      </c>
      <c r="C80" s="15"/>
      <c r="D80" s="15"/>
      <c r="E80" s="15"/>
      <c r="F80" s="15"/>
      <c r="G80" s="15"/>
      <c r="H80" s="15"/>
      <c r="I80" s="15"/>
    </row>
    <row r="81" spans="1:15" ht="21" x14ac:dyDescent="0.25">
      <c r="A81" s="14" t="s">
        <v>85</v>
      </c>
      <c r="B81" s="15">
        <f t="shared" si="28"/>
        <v>0</v>
      </c>
      <c r="C81" s="15"/>
      <c r="D81" s="15"/>
      <c r="E81" s="15"/>
      <c r="F81" s="15"/>
      <c r="G81" s="15"/>
      <c r="H81" s="15"/>
      <c r="I81" s="15"/>
    </row>
    <row r="82" spans="1:15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  <c r="I82" s="12"/>
    </row>
    <row r="83" spans="1:15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  <c r="I83" s="15"/>
    </row>
    <row r="84" spans="1:15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</row>
    <row r="85" spans="1:15" ht="21" x14ac:dyDescent="0.35">
      <c r="A85" s="21"/>
      <c r="B85" s="16"/>
      <c r="C85" s="16"/>
      <c r="D85" s="16"/>
      <c r="E85" s="16"/>
      <c r="F85" s="16"/>
      <c r="G85" s="16"/>
      <c r="H85" s="16"/>
      <c r="I85" s="16"/>
    </row>
    <row r="86" spans="1:15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</row>
    <row r="87" spans="1:15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</row>
    <row r="88" spans="1:15" ht="21" x14ac:dyDescent="0.35">
      <c r="A88" s="21"/>
      <c r="B88" s="16"/>
      <c r="C88" s="16"/>
      <c r="D88" s="16"/>
      <c r="E88" s="16"/>
      <c r="F88" s="16"/>
      <c r="G88" s="16"/>
      <c r="H88" s="16"/>
    </row>
    <row r="89" spans="1:15" ht="21" x14ac:dyDescent="0.35">
      <c r="A89" s="21"/>
      <c r="B89" s="16"/>
      <c r="C89" s="16"/>
      <c r="D89" s="16"/>
      <c r="E89" s="16"/>
      <c r="F89" s="16"/>
      <c r="G89" s="87"/>
      <c r="H89" s="87"/>
      <c r="I89" s="87"/>
    </row>
    <row r="90" spans="1:15" ht="21" x14ac:dyDescent="0.35">
      <c r="A90" s="21"/>
      <c r="B90" s="16"/>
      <c r="C90" s="16"/>
      <c r="D90" s="16"/>
      <c r="E90" s="16"/>
      <c r="F90" s="16"/>
      <c r="G90" s="16"/>
      <c r="H90" s="16"/>
    </row>
    <row r="91" spans="1:15" ht="21" x14ac:dyDescent="0.35">
      <c r="A91" s="21"/>
      <c r="B91" s="16"/>
      <c r="C91" s="16"/>
      <c r="E91" s="16"/>
      <c r="F91" s="16"/>
      <c r="G91" s="16"/>
      <c r="H91" s="16"/>
    </row>
    <row r="92" spans="1:15" ht="21" x14ac:dyDescent="0.35">
      <c r="A92" s="44" t="s">
        <v>91</v>
      </c>
      <c r="C92" s="47"/>
      <c r="D92" s="47"/>
      <c r="E92" s="47"/>
      <c r="F92" s="47" t="s">
        <v>97</v>
      </c>
      <c r="G92" s="47"/>
      <c r="H92" s="47"/>
      <c r="I92" s="3"/>
      <c r="J92" s="3"/>
      <c r="K92" s="3"/>
    </row>
    <row r="93" spans="1:15" ht="21" x14ac:dyDescent="0.25">
      <c r="A93" s="26" t="s">
        <v>100</v>
      </c>
      <c r="C93" s="37"/>
      <c r="E93" s="37"/>
      <c r="F93" s="48" t="s">
        <v>102</v>
      </c>
      <c r="H93" s="37"/>
      <c r="I93" s="4"/>
      <c r="J93" s="4"/>
      <c r="K93" s="4"/>
      <c r="L93" s="4"/>
      <c r="M93" s="4"/>
      <c r="N93" s="4"/>
      <c r="O93" s="4"/>
    </row>
    <row r="94" spans="1:15" ht="21" x14ac:dyDescent="0.35">
      <c r="A94" s="27"/>
      <c r="B94" s="27"/>
      <c r="C94" s="27"/>
      <c r="D94" s="27"/>
      <c r="E94" s="27"/>
      <c r="F94" s="27"/>
      <c r="G94" s="27"/>
      <c r="H94" s="27"/>
      <c r="I94" s="3"/>
      <c r="J94" s="3"/>
      <c r="K94" s="3"/>
      <c r="L94" s="3"/>
      <c r="M94" s="3"/>
      <c r="N94" s="3"/>
      <c r="O94" s="3"/>
    </row>
    <row r="95" spans="1:15" ht="21" x14ac:dyDescent="0.35">
      <c r="A95" s="83"/>
      <c r="B95" s="83"/>
      <c r="C95" s="83"/>
      <c r="D95" s="83"/>
      <c r="E95" s="83"/>
      <c r="F95" s="83"/>
      <c r="G95" s="83"/>
      <c r="H95" s="44"/>
      <c r="I95" s="3"/>
      <c r="J95" s="3"/>
      <c r="K95" s="3"/>
      <c r="L95" s="3"/>
      <c r="M95" s="3"/>
      <c r="N95" s="3"/>
      <c r="O95" s="3"/>
    </row>
    <row r="96" spans="1:15" ht="21" x14ac:dyDescent="0.25">
      <c r="A96" s="82"/>
      <c r="B96" s="82"/>
      <c r="C96" s="82"/>
      <c r="D96" s="82"/>
      <c r="E96" s="82"/>
      <c r="F96" s="82"/>
      <c r="G96" s="82"/>
      <c r="H96" s="43"/>
      <c r="I96" s="5"/>
      <c r="J96" s="5"/>
      <c r="K96" s="5"/>
      <c r="L96" s="5"/>
      <c r="M96" s="5"/>
      <c r="N96" s="5"/>
      <c r="O96" s="5"/>
    </row>
    <row r="97" spans="1:15" ht="21" x14ac:dyDescent="0.35">
      <c r="A97" s="83" t="s">
        <v>96</v>
      </c>
      <c r="B97" s="83"/>
      <c r="C97" s="83"/>
      <c r="D97" s="83"/>
      <c r="E97" s="83"/>
      <c r="F97" s="83"/>
      <c r="G97" s="83"/>
      <c r="H97" s="83"/>
      <c r="I97" s="83"/>
      <c r="J97" s="3"/>
      <c r="K97" s="3"/>
      <c r="L97" s="3"/>
      <c r="M97" s="3"/>
      <c r="N97" s="3"/>
      <c r="O97" s="3"/>
    </row>
    <row r="98" spans="1:15" ht="21" x14ac:dyDescent="0.25">
      <c r="A98" s="82" t="s">
        <v>92</v>
      </c>
      <c r="B98" s="82"/>
      <c r="C98" s="82"/>
      <c r="D98" s="82"/>
      <c r="E98" s="82"/>
      <c r="F98" s="82"/>
      <c r="G98" s="82"/>
      <c r="H98" s="82"/>
      <c r="I98" s="82"/>
      <c r="J98" s="6"/>
      <c r="K98" s="6"/>
      <c r="L98" s="6"/>
      <c r="M98" s="6"/>
      <c r="N98" s="6"/>
      <c r="O98" s="6"/>
    </row>
  </sheetData>
  <mergeCells count="11">
    <mergeCell ref="G89:I89"/>
    <mergeCell ref="A95:G95"/>
    <mergeCell ref="A96:G96"/>
    <mergeCell ref="A97:I97"/>
    <mergeCell ref="A98:I98"/>
    <mergeCell ref="F6:G6"/>
    <mergeCell ref="A1:I1"/>
    <mergeCell ref="A2:I2"/>
    <mergeCell ref="A3:I3"/>
    <mergeCell ref="A4:I4"/>
    <mergeCell ref="A5:I5"/>
  </mergeCells>
  <pageMargins left="1.02" right="0.22" top="0.51" bottom="0.56999999999999995" header="0.31496062992125984" footer="0.31496062992125984"/>
  <pageSetup paperSize="9" scale="45" orientation="landscape" r:id="rId1"/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view="pageBreakPreview" zoomScale="60" zoomScaleNormal="100" workbookViewId="0">
      <selection activeCell="A49"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9" width="24" style="2" customWidth="1"/>
    <col min="10" max="10" width="24.85546875" customWidth="1"/>
    <col min="11" max="11" width="0.140625" customWidth="1"/>
    <col min="23" max="23" width="33.7109375" customWidth="1"/>
    <col min="24" max="24" width="22.85546875" customWidth="1"/>
  </cols>
  <sheetData>
    <row r="1" spans="1:13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1" t="s">
        <v>1</v>
      </c>
      <c r="L1" s="49"/>
      <c r="M1" s="49"/>
    </row>
    <row r="2" spans="1:13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28" t="s">
        <v>3</v>
      </c>
      <c r="L2" s="49"/>
      <c r="M2" s="49"/>
    </row>
    <row r="3" spans="1:13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85"/>
      <c r="J3" s="85"/>
      <c r="K3" s="28" t="s">
        <v>4</v>
      </c>
      <c r="L3" s="49"/>
      <c r="M3" s="49"/>
    </row>
    <row r="4" spans="1:13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J4" s="85"/>
      <c r="K4" s="1" t="s">
        <v>6</v>
      </c>
      <c r="L4" s="49"/>
      <c r="M4" s="49"/>
    </row>
    <row r="5" spans="1:13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28" t="s">
        <v>8</v>
      </c>
      <c r="L5" s="49"/>
      <c r="M5" s="49"/>
    </row>
    <row r="6" spans="1:13" ht="21" x14ac:dyDescent="0.35">
      <c r="A6" s="21"/>
      <c r="B6" s="16"/>
      <c r="C6" s="16"/>
      <c r="D6" s="16"/>
      <c r="E6" s="16"/>
      <c r="F6" s="87"/>
      <c r="G6" s="87"/>
      <c r="H6" s="52"/>
      <c r="I6" s="52"/>
      <c r="K6" s="28" t="s">
        <v>9</v>
      </c>
      <c r="L6" s="49"/>
      <c r="M6" s="49"/>
    </row>
    <row r="7" spans="1:13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  <c r="I7" s="8" t="s">
        <v>105</v>
      </c>
      <c r="J7" s="8" t="s">
        <v>106</v>
      </c>
    </row>
    <row r="8" spans="1:13" ht="21" x14ac:dyDescent="0.25">
      <c r="A8" s="9" t="s">
        <v>13</v>
      </c>
      <c r="B8" s="10">
        <f>+B9+B15+B25+B35+B43+B51+B61+B66+B69</f>
        <v>463012334.22000003</v>
      </c>
      <c r="C8" s="10">
        <f t="shared" ref="C8:J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si="0"/>
        <v>107215311.34999999</v>
      </c>
      <c r="I8" s="10">
        <f t="shared" ref="I8" si="1">+I9+I15+I25+I35+I43+I51+I61+I66+I69</f>
        <v>30567716.490000002</v>
      </c>
      <c r="J8" s="10">
        <f t="shared" si="0"/>
        <v>105368555.31</v>
      </c>
    </row>
    <row r="9" spans="1:13" ht="21" x14ac:dyDescent="0.25">
      <c r="A9" s="11" t="s">
        <v>14</v>
      </c>
      <c r="B9" s="12">
        <f>SUM(B10:B14)</f>
        <v>221121356.67999998</v>
      </c>
      <c r="C9" s="12">
        <f t="shared" ref="C9:J9" si="2">SUM(C10:C14)</f>
        <v>22774943.780000001</v>
      </c>
      <c r="D9" s="12">
        <f t="shared" si="2"/>
        <v>28524821.620000001</v>
      </c>
      <c r="E9" s="12">
        <f t="shared" si="2"/>
        <v>26377788.43</v>
      </c>
      <c r="F9" s="12">
        <f t="shared" si="2"/>
        <v>26333401.780000001</v>
      </c>
      <c r="G9" s="12">
        <f t="shared" si="2"/>
        <v>26698320.560000002</v>
      </c>
      <c r="H9" s="12">
        <f t="shared" si="2"/>
        <v>26353639.579999998</v>
      </c>
      <c r="I9" s="12">
        <f t="shared" ref="I9" si="3">SUM(I10:I14)</f>
        <v>26855119.949999999</v>
      </c>
      <c r="J9" s="12">
        <f t="shared" si="2"/>
        <v>37203320.980000004</v>
      </c>
    </row>
    <row r="10" spans="1:13" ht="21" x14ac:dyDescent="0.25">
      <c r="A10" s="14" t="s">
        <v>15</v>
      </c>
      <c r="B10" s="15">
        <f>+C10+D10+E10+F10+G10+J10+H10+I10</f>
        <v>174171155.10999998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  <c r="I10" s="15">
        <v>22802301.379999999</v>
      </c>
      <c r="J10" s="15">
        <v>18158440.210000001</v>
      </c>
    </row>
    <row r="11" spans="1:13" ht="21" x14ac:dyDescent="0.25">
      <c r="A11" s="14" t="s">
        <v>16</v>
      </c>
      <c r="B11" s="15">
        <f t="shared" ref="B11:B14" si="4">+C11+D11+E11+F11+G11+J11+H11+I11</f>
        <v>23823632.219999999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  <c r="I11" s="15">
        <v>1104500</v>
      </c>
      <c r="J11" s="15">
        <v>16288465.560000001</v>
      </c>
    </row>
    <row r="12" spans="1:13" ht="21" x14ac:dyDescent="0.25">
      <c r="A12" s="14" t="s">
        <v>17</v>
      </c>
      <c r="B12" s="15">
        <f t="shared" si="4"/>
        <v>0</v>
      </c>
      <c r="C12" s="15"/>
      <c r="D12" s="15"/>
      <c r="E12" s="15"/>
      <c r="F12" s="15"/>
      <c r="G12" s="15"/>
      <c r="H12" s="15"/>
      <c r="I12" s="15"/>
      <c r="J12" s="15"/>
    </row>
    <row r="13" spans="1:13" ht="21" x14ac:dyDescent="0.25">
      <c r="A13" s="14" t="s">
        <v>18</v>
      </c>
      <c r="B13" s="15">
        <f t="shared" si="4"/>
        <v>0</v>
      </c>
      <c r="C13" s="15"/>
      <c r="D13" s="15"/>
      <c r="E13" s="15"/>
      <c r="F13" s="15"/>
      <c r="G13" s="15"/>
      <c r="H13" s="15"/>
      <c r="I13" s="15"/>
      <c r="J13" s="15"/>
    </row>
    <row r="14" spans="1:13" ht="21" x14ac:dyDescent="0.25">
      <c r="A14" s="14" t="s">
        <v>19</v>
      </c>
      <c r="B14" s="15">
        <f t="shared" si="4"/>
        <v>23126569.349999998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  <c r="I14" s="15">
        <v>2948318.57</v>
      </c>
      <c r="J14" s="15">
        <v>2756415.21</v>
      </c>
    </row>
    <row r="15" spans="1:13" ht="21" x14ac:dyDescent="0.25">
      <c r="A15" s="11" t="s">
        <v>20</v>
      </c>
      <c r="B15" s="12">
        <f>SUM(B16:B24)</f>
        <v>70205362.719999999</v>
      </c>
      <c r="C15" s="12">
        <f t="shared" ref="C15:J15" si="5">SUM(C16:C24)</f>
        <v>4541858.5600000005</v>
      </c>
      <c r="D15" s="12">
        <f t="shared" si="5"/>
        <v>15806317.43</v>
      </c>
      <c r="E15" s="12">
        <f t="shared" si="5"/>
        <v>9053233.0600000005</v>
      </c>
      <c r="F15" s="12">
        <f t="shared" si="5"/>
        <v>3851155.6899999995</v>
      </c>
      <c r="G15" s="12">
        <f t="shared" si="5"/>
        <v>3625909.0300000003</v>
      </c>
      <c r="H15" s="12">
        <f t="shared" si="5"/>
        <v>25691955.760000002</v>
      </c>
      <c r="I15" s="12">
        <f t="shared" ref="I15" si="6">SUM(I16:I24)</f>
        <v>-1506619.5900000003</v>
      </c>
      <c r="J15" s="12">
        <f t="shared" si="5"/>
        <v>9141552.7799999993</v>
      </c>
    </row>
    <row r="16" spans="1:13" ht="21" x14ac:dyDescent="0.25">
      <c r="A16" s="14" t="s">
        <v>21</v>
      </c>
      <c r="B16" s="15">
        <f t="shared" ref="B16:B24" si="7">+C16+D16+E16+F16+G16+J16+H16+I16</f>
        <v>18576689.030000001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  <c r="I16" s="15">
        <v>2730492.49</v>
      </c>
      <c r="J16" s="15">
        <v>1366724.39</v>
      </c>
    </row>
    <row r="17" spans="1:10" ht="21" x14ac:dyDescent="0.25">
      <c r="A17" s="14" t="s">
        <v>22</v>
      </c>
      <c r="B17" s="15">
        <f t="shared" si="7"/>
        <v>488551.16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  <c r="I17" s="15">
        <v>0</v>
      </c>
      <c r="J17" s="15">
        <v>0</v>
      </c>
    </row>
    <row r="18" spans="1:10" ht="21" x14ac:dyDescent="0.25">
      <c r="A18" s="14" t="s">
        <v>23</v>
      </c>
      <c r="B18" s="15">
        <f t="shared" si="7"/>
        <v>12974900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  <c r="I18" s="15">
        <v>2655300</v>
      </c>
      <c r="J18" s="15"/>
    </row>
    <row r="19" spans="1:10" ht="18" customHeight="1" x14ac:dyDescent="0.25">
      <c r="A19" s="14" t="s">
        <v>24</v>
      </c>
      <c r="B19" s="15">
        <f t="shared" si="7"/>
        <v>95560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  <c r="I19" s="15">
        <v>0</v>
      </c>
      <c r="J19" s="15">
        <v>0</v>
      </c>
    </row>
    <row r="20" spans="1:10" ht="21" x14ac:dyDescent="0.25">
      <c r="A20" s="14" t="s">
        <v>25</v>
      </c>
      <c r="B20" s="15">
        <f t="shared" si="7"/>
        <v>4498256.41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  <c r="I20" s="15">
        <v>639415.82999999996</v>
      </c>
      <c r="J20" s="15">
        <v>711912.65</v>
      </c>
    </row>
    <row r="21" spans="1:10" ht="21" x14ac:dyDescent="0.25">
      <c r="A21" s="14" t="s">
        <v>26</v>
      </c>
      <c r="B21" s="15">
        <f t="shared" si="7"/>
        <v>5616482.8499999996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  <c r="I21" s="56">
        <v>488377</v>
      </c>
      <c r="J21" s="15">
        <v>379180.58</v>
      </c>
    </row>
    <row r="22" spans="1:10" ht="42" x14ac:dyDescent="0.25">
      <c r="A22" s="14" t="s">
        <v>27</v>
      </c>
      <c r="B22" s="15">
        <f t="shared" si="7"/>
        <v>6133214.1699999999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  <c r="I22" s="15">
        <v>178416</v>
      </c>
      <c r="J22" s="15">
        <v>1326221.48</v>
      </c>
    </row>
    <row r="23" spans="1:10" ht="21" x14ac:dyDescent="0.25">
      <c r="A23" s="14" t="s">
        <v>28</v>
      </c>
      <c r="B23" s="15">
        <f t="shared" si="7"/>
        <v>11341869.640000002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  <c r="I23" s="15">
        <v>-11296037.810000001</v>
      </c>
      <c r="J23" s="15">
        <v>2383182.08</v>
      </c>
    </row>
    <row r="24" spans="1:10" ht="21" x14ac:dyDescent="0.25">
      <c r="A24" s="14" t="s">
        <v>29</v>
      </c>
      <c r="B24" s="15">
        <f t="shared" si="7"/>
        <v>10479839.459999999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  <c r="I24" s="15">
        <v>3097416.9</v>
      </c>
      <c r="J24" s="15">
        <v>2974331.6</v>
      </c>
    </row>
    <row r="25" spans="1:10" ht="21" x14ac:dyDescent="0.25">
      <c r="A25" s="11" t="s">
        <v>30</v>
      </c>
      <c r="B25" s="12">
        <f t="shared" ref="B25:G25" si="8">SUM(B26:B34)</f>
        <v>155179831.71000001</v>
      </c>
      <c r="C25" s="12">
        <f t="shared" si="8"/>
        <v>0</v>
      </c>
      <c r="D25" s="12">
        <f t="shared" si="8"/>
        <v>23068596.090000004</v>
      </c>
      <c r="E25" s="12">
        <f t="shared" si="8"/>
        <v>18335842.189999998</v>
      </c>
      <c r="F25" s="12">
        <f t="shared" si="8"/>
        <v>3795000</v>
      </c>
      <c r="G25" s="12">
        <f t="shared" si="8"/>
        <v>1141429.5</v>
      </c>
      <c r="H25" s="12">
        <f t="shared" ref="H25:J25" si="9">SUM(H26:H34)</f>
        <v>47634476.009999998</v>
      </c>
      <c r="I25" s="12">
        <f t="shared" ref="I25" si="10">SUM(I26:I34)</f>
        <v>2180806.37</v>
      </c>
      <c r="J25" s="12">
        <f t="shared" si="9"/>
        <v>59023681.549999997</v>
      </c>
    </row>
    <row r="26" spans="1:10" ht="21" x14ac:dyDescent="0.25">
      <c r="A26" s="14" t="s">
        <v>31</v>
      </c>
      <c r="B26" s="15">
        <f t="shared" ref="B26:B34" si="11">+C26+D26+E26+F26+G26+J26+H26+I26</f>
        <v>4412971.33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  <c r="I26" s="15">
        <v>0</v>
      </c>
      <c r="J26" s="15">
        <v>3999223.55</v>
      </c>
    </row>
    <row r="27" spans="1:10" ht="21" x14ac:dyDescent="0.25">
      <c r="A27" s="14" t="s">
        <v>32</v>
      </c>
      <c r="B27" s="15">
        <f t="shared" si="11"/>
        <v>63720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63720</v>
      </c>
    </row>
    <row r="28" spans="1:10" ht="21" x14ac:dyDescent="0.25">
      <c r="A28" s="14" t="s">
        <v>33</v>
      </c>
      <c r="B28" s="15">
        <f t="shared" si="11"/>
        <v>118766692.71000001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  <c r="I28" s="15">
        <v>75520</v>
      </c>
      <c r="J28" s="15">
        <v>44600515</v>
      </c>
    </row>
    <row r="29" spans="1:10" ht="21" x14ac:dyDescent="0.25">
      <c r="A29" s="14" t="s">
        <v>34</v>
      </c>
      <c r="B29" s="15">
        <f t="shared" si="11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21" x14ac:dyDescent="0.25">
      <c r="A30" s="14" t="s">
        <v>35</v>
      </c>
      <c r="B30" s="15">
        <f t="shared" si="11"/>
        <v>27660.82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  <c r="I30" s="15">
        <v>0</v>
      </c>
      <c r="J30" s="15">
        <v>0</v>
      </c>
    </row>
    <row r="31" spans="1:10" ht="21" x14ac:dyDescent="0.25">
      <c r="A31" s="14" t="s">
        <v>36</v>
      </c>
      <c r="B31" s="15">
        <f t="shared" si="11"/>
        <v>15871.11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  <c r="I31" s="15">
        <v>0</v>
      </c>
      <c r="J31" s="15">
        <v>13806</v>
      </c>
    </row>
    <row r="32" spans="1:10" ht="21" x14ac:dyDescent="0.25">
      <c r="A32" s="14" t="s">
        <v>37</v>
      </c>
      <c r="B32" s="15">
        <f t="shared" si="11"/>
        <v>4266253.3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  <c r="I32" s="15">
        <v>0</v>
      </c>
      <c r="J32" s="15">
        <v>305620</v>
      </c>
    </row>
    <row r="33" spans="1:10" ht="42" x14ac:dyDescent="0.25">
      <c r="A33" s="14" t="s">
        <v>38</v>
      </c>
      <c r="B33" s="15">
        <f t="shared" si="11"/>
        <v>0</v>
      </c>
      <c r="C33" s="15"/>
      <c r="D33" s="15"/>
      <c r="E33" s="15"/>
      <c r="F33" s="15"/>
      <c r="G33" s="15"/>
      <c r="H33" s="15"/>
      <c r="I33" s="15"/>
      <c r="J33" s="15"/>
    </row>
    <row r="34" spans="1:10" ht="21" x14ac:dyDescent="0.25">
      <c r="A34" s="14" t="s">
        <v>39</v>
      </c>
      <c r="B34" s="15">
        <f t="shared" si="11"/>
        <v>27626662.440000001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  <c r="I34" s="15">
        <v>2105286.37</v>
      </c>
      <c r="J34" s="15">
        <v>10040797</v>
      </c>
    </row>
    <row r="35" spans="1:10" ht="21" x14ac:dyDescent="0.25">
      <c r="A35" s="11" t="s">
        <v>40</v>
      </c>
      <c r="B35" s="12">
        <f t="shared" ref="B35:G35" si="12">SUM(B36:B41)</f>
        <v>4369936.28</v>
      </c>
      <c r="C35" s="12">
        <f t="shared" si="12"/>
        <v>0</v>
      </c>
      <c r="D35" s="12">
        <f t="shared" si="12"/>
        <v>20000</v>
      </c>
      <c r="E35" s="12">
        <f t="shared" si="12"/>
        <v>476326.28</v>
      </c>
      <c r="F35" s="12">
        <f t="shared" si="12"/>
        <v>502390</v>
      </c>
      <c r="G35" s="12">
        <f t="shared" si="12"/>
        <v>345000</v>
      </c>
      <c r="H35" s="12">
        <f t="shared" ref="H35:J35" si="13">SUM(H36:H41)</f>
        <v>1001320</v>
      </c>
      <c r="I35" s="12">
        <f t="shared" ref="I35" si="14">SUM(I36:I41)</f>
        <v>2024900</v>
      </c>
      <c r="J35" s="12">
        <f t="shared" si="13"/>
        <v>0</v>
      </c>
    </row>
    <row r="36" spans="1:10" ht="21" x14ac:dyDescent="0.25">
      <c r="A36" s="14" t="s">
        <v>41</v>
      </c>
      <c r="B36" s="15">
        <f t="shared" ref="B36:B50" si="15">+C36+D36+E36+F36+G36+J36+H36+I36</f>
        <v>4369936.28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  <c r="I36" s="15">
        <v>2024900</v>
      </c>
      <c r="J36" s="15">
        <v>0</v>
      </c>
    </row>
    <row r="37" spans="1:10" ht="21" x14ac:dyDescent="0.25">
      <c r="A37" s="14" t="s">
        <v>42</v>
      </c>
      <c r="B37" s="15">
        <f t="shared" si="15"/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21" x14ac:dyDescent="0.25">
      <c r="A38" s="14" t="s">
        <v>43</v>
      </c>
      <c r="B38" s="15">
        <f t="shared" si="15"/>
        <v>0</v>
      </c>
      <c r="C38" s="15"/>
      <c r="D38" s="15"/>
      <c r="E38" s="15"/>
      <c r="F38" s="15"/>
      <c r="G38" s="15"/>
      <c r="H38" s="15"/>
      <c r="I38" s="15"/>
      <c r="J38" s="15"/>
    </row>
    <row r="39" spans="1:10" ht="21" x14ac:dyDescent="0.25">
      <c r="A39" s="14" t="s">
        <v>44</v>
      </c>
      <c r="B39" s="15">
        <f t="shared" si="15"/>
        <v>0</v>
      </c>
      <c r="C39" s="15"/>
      <c r="D39" s="15"/>
      <c r="E39" s="15"/>
      <c r="F39" s="15"/>
      <c r="G39" s="15"/>
      <c r="H39" s="15"/>
      <c r="I39" s="15"/>
      <c r="J39" s="15"/>
    </row>
    <row r="40" spans="1:10" ht="21" x14ac:dyDescent="0.25">
      <c r="A40" s="14" t="s">
        <v>45</v>
      </c>
      <c r="B40" s="15">
        <f t="shared" si="15"/>
        <v>0</v>
      </c>
      <c r="C40" s="15"/>
      <c r="D40" s="15"/>
      <c r="E40" s="15"/>
      <c r="F40" s="15"/>
      <c r="G40" s="15"/>
      <c r="H40" s="15"/>
      <c r="I40" s="15"/>
      <c r="J40" s="15"/>
    </row>
    <row r="41" spans="1:10" ht="21" x14ac:dyDescent="0.25">
      <c r="A41" s="14" t="s">
        <v>46</v>
      </c>
      <c r="B41" s="15">
        <f t="shared" si="15"/>
        <v>0</v>
      </c>
      <c r="C41" s="15"/>
      <c r="D41" s="15"/>
      <c r="E41" s="15"/>
      <c r="F41" s="15"/>
      <c r="G41" s="15"/>
      <c r="H41" s="15"/>
      <c r="I41" s="15"/>
      <c r="J41" s="15"/>
    </row>
    <row r="42" spans="1:10" ht="21" x14ac:dyDescent="0.25">
      <c r="A42" s="14" t="s">
        <v>47</v>
      </c>
      <c r="B42" s="15">
        <f t="shared" si="15"/>
        <v>0</v>
      </c>
      <c r="C42" s="15"/>
      <c r="D42" s="15"/>
      <c r="E42" s="15"/>
      <c r="F42" s="15"/>
      <c r="G42" s="15"/>
      <c r="H42" s="15"/>
      <c r="I42" s="15"/>
      <c r="J42" s="15"/>
    </row>
    <row r="43" spans="1:10" ht="21" x14ac:dyDescent="0.25">
      <c r="A43" s="11" t="s">
        <v>48</v>
      </c>
      <c r="B43" s="15">
        <f t="shared" si="15"/>
        <v>0</v>
      </c>
      <c r="C43" s="12">
        <f t="shared" ref="C43:G43" si="16">SUM(C44:C50)</f>
        <v>0</v>
      </c>
      <c r="D43" s="12">
        <f t="shared" si="16"/>
        <v>0</v>
      </c>
      <c r="E43" s="12">
        <f t="shared" si="16"/>
        <v>0</v>
      </c>
      <c r="F43" s="12">
        <f t="shared" si="16"/>
        <v>0</v>
      </c>
      <c r="G43" s="12">
        <f t="shared" si="16"/>
        <v>0</v>
      </c>
      <c r="H43" s="12">
        <f t="shared" ref="H43:J43" si="17">SUM(H44:H50)</f>
        <v>0</v>
      </c>
      <c r="I43" s="12">
        <f t="shared" ref="I43" si="18">SUM(I44:I50)</f>
        <v>0</v>
      </c>
      <c r="J43" s="12">
        <f t="shared" si="17"/>
        <v>0</v>
      </c>
    </row>
    <row r="44" spans="1:10" ht="21" x14ac:dyDescent="0.25">
      <c r="A44" s="14" t="s">
        <v>49</v>
      </c>
      <c r="B44" s="15">
        <f t="shared" si="15"/>
        <v>0</v>
      </c>
      <c r="C44" s="15"/>
      <c r="D44" s="15"/>
      <c r="E44" s="15"/>
      <c r="F44" s="15"/>
      <c r="G44" s="15"/>
      <c r="H44" s="15"/>
      <c r="I44" s="15"/>
      <c r="J44" s="15"/>
    </row>
    <row r="45" spans="1:10" ht="21" x14ac:dyDescent="0.25">
      <c r="A45" s="14" t="s">
        <v>50</v>
      </c>
      <c r="B45" s="15">
        <f t="shared" si="15"/>
        <v>0</v>
      </c>
      <c r="C45" s="15"/>
      <c r="D45" s="15"/>
      <c r="E45" s="15"/>
      <c r="F45" s="15"/>
      <c r="G45" s="15"/>
      <c r="H45" s="15"/>
      <c r="I45" s="15"/>
      <c r="J45" s="15"/>
    </row>
    <row r="46" spans="1:10" ht="21" x14ac:dyDescent="0.25">
      <c r="A46" s="14" t="s">
        <v>51</v>
      </c>
      <c r="B46" s="15">
        <f t="shared" si="15"/>
        <v>0</v>
      </c>
      <c r="C46" s="15"/>
      <c r="D46" s="15"/>
      <c r="E46" s="15"/>
      <c r="F46" s="15"/>
      <c r="G46" s="15"/>
      <c r="H46" s="15"/>
      <c r="I46" s="15"/>
      <c r="J46" s="15"/>
    </row>
    <row r="47" spans="1:10" ht="21" x14ac:dyDescent="0.25">
      <c r="A47" s="14" t="s">
        <v>52</v>
      </c>
      <c r="B47" s="15">
        <f t="shared" si="15"/>
        <v>0</v>
      </c>
      <c r="C47" s="15"/>
      <c r="D47" s="15"/>
      <c r="E47" s="15"/>
      <c r="F47" s="15"/>
      <c r="G47" s="15"/>
      <c r="H47" s="15"/>
      <c r="I47" s="15"/>
      <c r="J47" s="15"/>
    </row>
    <row r="48" spans="1:10" ht="21" x14ac:dyDescent="0.25">
      <c r="A48" s="14" t="s">
        <v>53</v>
      </c>
      <c r="B48" s="15">
        <f t="shared" si="15"/>
        <v>0</v>
      </c>
      <c r="C48" s="15"/>
      <c r="D48" s="15"/>
      <c r="E48" s="15"/>
      <c r="F48" s="15"/>
      <c r="G48" s="15"/>
      <c r="H48" s="15"/>
      <c r="I48" s="15"/>
      <c r="J48" s="15"/>
    </row>
    <row r="49" spans="1:11" ht="21" x14ac:dyDescent="0.25">
      <c r="A49" s="14" t="s">
        <v>54</v>
      </c>
      <c r="B49" s="15">
        <f t="shared" si="15"/>
        <v>0</v>
      </c>
      <c r="C49" s="15"/>
      <c r="D49" s="15"/>
      <c r="E49" s="15"/>
      <c r="F49" s="15"/>
      <c r="G49" s="15"/>
      <c r="H49" s="15"/>
      <c r="I49" s="15"/>
      <c r="J49" s="15"/>
    </row>
    <row r="50" spans="1:11" ht="21" x14ac:dyDescent="0.25">
      <c r="A50" s="14" t="s">
        <v>55</v>
      </c>
      <c r="B50" s="15">
        <f t="shared" si="15"/>
        <v>0</v>
      </c>
      <c r="C50" s="15"/>
      <c r="D50" s="15"/>
      <c r="E50" s="15"/>
      <c r="F50" s="15"/>
      <c r="G50" s="15"/>
      <c r="H50" s="15"/>
      <c r="I50" s="15"/>
      <c r="J50" s="15"/>
    </row>
    <row r="51" spans="1:11" ht="21" x14ac:dyDescent="0.25">
      <c r="A51" s="11" t="s">
        <v>56</v>
      </c>
      <c r="B51" s="12">
        <f t="shared" ref="B51:J51" si="19">SUM(B52:B60)</f>
        <v>11391311.73</v>
      </c>
      <c r="C51" s="12">
        <f t="shared" si="19"/>
        <v>0</v>
      </c>
      <c r="D51" s="12">
        <f t="shared" si="19"/>
        <v>320339.96999999997</v>
      </c>
      <c r="E51" s="12">
        <f t="shared" si="19"/>
        <v>0</v>
      </c>
      <c r="F51" s="12">
        <f t="shared" si="19"/>
        <v>0</v>
      </c>
      <c r="G51" s="12">
        <f t="shared" si="19"/>
        <v>3523542</v>
      </c>
      <c r="H51" s="12">
        <f t="shared" si="19"/>
        <v>6533920</v>
      </c>
      <c r="I51" s="12">
        <f t="shared" ref="I51" si="20">SUM(I52:I60)</f>
        <v>1013509.76</v>
      </c>
      <c r="J51" s="12">
        <f t="shared" si="19"/>
        <v>0</v>
      </c>
    </row>
    <row r="52" spans="1:11" ht="21" x14ac:dyDescent="0.25">
      <c r="A52" s="14" t="s">
        <v>57</v>
      </c>
      <c r="B52" s="15">
        <f t="shared" ref="B52:B60" si="21">+C52+D52+E52+F52+G52+J52+H52+I52</f>
        <v>4813849.7299999995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  <c r="I52" s="15">
        <v>1013509.76</v>
      </c>
      <c r="J52" s="15">
        <v>0</v>
      </c>
    </row>
    <row r="53" spans="1:11" ht="21" x14ac:dyDescent="0.25">
      <c r="A53" s="14" t="s">
        <v>58</v>
      </c>
      <c r="B53" s="15">
        <f t="shared" si="21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1" ht="21" x14ac:dyDescent="0.25">
      <c r="A54" s="14" t="s">
        <v>59</v>
      </c>
      <c r="B54" s="15">
        <f t="shared" si="21"/>
        <v>0</v>
      </c>
      <c r="C54" s="15"/>
      <c r="D54" s="15"/>
      <c r="E54" s="15"/>
      <c r="F54" s="15"/>
      <c r="G54" s="15"/>
      <c r="H54" s="15"/>
      <c r="I54" s="15"/>
      <c r="J54" s="15"/>
    </row>
    <row r="55" spans="1:11" ht="21" x14ac:dyDescent="0.25">
      <c r="A55" s="14" t="s">
        <v>60</v>
      </c>
      <c r="B55" s="15">
        <f t="shared" si="21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1" ht="21" x14ac:dyDescent="0.25">
      <c r="A56" s="14" t="s">
        <v>61</v>
      </c>
      <c r="B56" s="15">
        <f t="shared" si="21"/>
        <v>43542</v>
      </c>
      <c r="C56" s="15"/>
      <c r="D56" s="15"/>
      <c r="E56" s="15"/>
      <c r="F56" s="15"/>
      <c r="G56" s="15">
        <v>43542</v>
      </c>
      <c r="H56" s="15">
        <v>0</v>
      </c>
      <c r="I56" s="15">
        <v>0</v>
      </c>
      <c r="J56" s="15">
        <v>0</v>
      </c>
    </row>
    <row r="57" spans="1:11" ht="21" x14ac:dyDescent="0.25">
      <c r="A57" s="14" t="s">
        <v>62</v>
      </c>
      <c r="B57" s="15">
        <f t="shared" si="21"/>
        <v>0</v>
      </c>
      <c r="C57" s="15"/>
      <c r="D57" s="15"/>
      <c r="E57" s="15"/>
      <c r="F57" s="15"/>
      <c r="G57" s="15"/>
      <c r="H57" s="15"/>
      <c r="I57" s="15"/>
      <c r="J57" s="15"/>
    </row>
    <row r="58" spans="1:11" ht="21" x14ac:dyDescent="0.25">
      <c r="A58" s="14" t="s">
        <v>63</v>
      </c>
      <c r="B58" s="15">
        <f t="shared" si="21"/>
        <v>0</v>
      </c>
      <c r="C58" s="15"/>
      <c r="D58" s="15"/>
      <c r="E58" s="15"/>
      <c r="F58" s="15"/>
      <c r="G58" s="15"/>
      <c r="H58" s="15"/>
      <c r="I58" s="15"/>
      <c r="J58" s="15"/>
    </row>
    <row r="59" spans="1:11" ht="21" x14ac:dyDescent="0.25">
      <c r="A59" s="14" t="s">
        <v>64</v>
      </c>
      <c r="B59" s="15">
        <f t="shared" si="21"/>
        <v>6533920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15">
        <v>0</v>
      </c>
      <c r="J59" s="15">
        <v>0</v>
      </c>
      <c r="K59" s="46">
        <f>SUM(B59:J59)</f>
        <v>13067840</v>
      </c>
    </row>
    <row r="60" spans="1:11" ht="21" x14ac:dyDescent="0.25">
      <c r="A60" s="14" t="s">
        <v>65</v>
      </c>
      <c r="B60" s="15">
        <f t="shared" si="21"/>
        <v>0</v>
      </c>
      <c r="C60" s="15"/>
      <c r="D60" s="15"/>
      <c r="E60" s="15"/>
      <c r="F60" s="15"/>
      <c r="G60" s="15"/>
      <c r="H60" s="15"/>
      <c r="I60" s="15"/>
      <c r="J60" s="15"/>
    </row>
    <row r="61" spans="1:11" ht="21" x14ac:dyDescent="0.25">
      <c r="A61" s="11" t="s">
        <v>66</v>
      </c>
      <c r="B61" s="12">
        <f t="shared" ref="B61:J61" si="22">SUM(B62:B64)</f>
        <v>744535.1</v>
      </c>
      <c r="C61" s="12">
        <f t="shared" si="22"/>
        <v>0</v>
      </c>
      <c r="D61" s="12">
        <f t="shared" si="22"/>
        <v>0</v>
      </c>
      <c r="E61" s="12">
        <f t="shared" si="22"/>
        <v>0</v>
      </c>
      <c r="F61" s="12">
        <f t="shared" si="22"/>
        <v>744535.1</v>
      </c>
      <c r="G61" s="12">
        <f t="shared" si="22"/>
        <v>0</v>
      </c>
      <c r="H61" s="12">
        <f t="shared" si="22"/>
        <v>0</v>
      </c>
      <c r="I61" s="12">
        <f t="shared" ref="I61" si="23">SUM(I62:I64)</f>
        <v>0</v>
      </c>
      <c r="J61" s="12">
        <f t="shared" si="22"/>
        <v>0</v>
      </c>
    </row>
    <row r="62" spans="1:11" ht="21" x14ac:dyDescent="0.25">
      <c r="A62" s="14" t="s">
        <v>67</v>
      </c>
      <c r="B62" s="15">
        <f t="shared" ref="B62:B72" si="24">+C62+D62+E62+F62+G62+J62+H62+I62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  <c r="I62" s="15">
        <v>0</v>
      </c>
      <c r="J62" s="15">
        <v>0</v>
      </c>
    </row>
    <row r="63" spans="1:11" ht="21" x14ac:dyDescent="0.25">
      <c r="A63" s="14" t="s">
        <v>68</v>
      </c>
      <c r="B63" s="15">
        <f t="shared" si="24"/>
        <v>0</v>
      </c>
      <c r="C63" s="15"/>
      <c r="D63" s="15"/>
      <c r="E63" s="15"/>
      <c r="F63" s="15"/>
      <c r="G63" s="15"/>
      <c r="H63" s="15"/>
      <c r="I63" s="15"/>
      <c r="J63" s="15"/>
    </row>
    <row r="64" spans="1:11" ht="21" x14ac:dyDescent="0.25">
      <c r="A64" s="14" t="s">
        <v>69</v>
      </c>
      <c r="B64" s="15">
        <f t="shared" si="24"/>
        <v>0</v>
      </c>
      <c r="C64" s="15"/>
      <c r="D64" s="15"/>
      <c r="E64" s="15"/>
      <c r="F64" s="15"/>
      <c r="G64" s="15"/>
      <c r="H64" s="15"/>
      <c r="I64" s="15"/>
      <c r="J64" s="15"/>
    </row>
    <row r="65" spans="1:10" ht="42" x14ac:dyDescent="0.25">
      <c r="A65" s="14" t="s">
        <v>70</v>
      </c>
      <c r="B65" s="15">
        <f t="shared" si="24"/>
        <v>0</v>
      </c>
      <c r="C65" s="15"/>
      <c r="D65" s="15"/>
      <c r="E65" s="15"/>
      <c r="F65" s="15"/>
      <c r="G65" s="15"/>
      <c r="H65" s="15"/>
      <c r="I65" s="15"/>
      <c r="J65" s="15"/>
    </row>
    <row r="66" spans="1:10" ht="21" x14ac:dyDescent="0.25">
      <c r="A66" s="11" t="s">
        <v>71</v>
      </c>
      <c r="B66" s="15">
        <f t="shared" si="24"/>
        <v>0</v>
      </c>
      <c r="C66" s="12"/>
      <c r="D66" s="12"/>
      <c r="E66" s="12"/>
      <c r="F66" s="12"/>
      <c r="G66" s="12"/>
      <c r="H66" s="12"/>
      <c r="I66" s="12"/>
      <c r="J66" s="12"/>
    </row>
    <row r="67" spans="1:10" ht="21" x14ac:dyDescent="0.25">
      <c r="A67" s="14" t="s">
        <v>72</v>
      </c>
      <c r="B67" s="15">
        <f t="shared" si="24"/>
        <v>0</v>
      </c>
      <c r="C67" s="15"/>
      <c r="D67" s="15"/>
      <c r="E67" s="15"/>
      <c r="F67" s="15"/>
      <c r="G67" s="15"/>
      <c r="H67" s="15"/>
      <c r="I67" s="15"/>
      <c r="J67" s="15"/>
    </row>
    <row r="68" spans="1:10" ht="21" x14ac:dyDescent="0.25">
      <c r="A68" s="14" t="s">
        <v>73</v>
      </c>
      <c r="B68" s="15">
        <f t="shared" si="24"/>
        <v>0</v>
      </c>
      <c r="C68" s="15"/>
      <c r="D68" s="15"/>
      <c r="E68" s="15"/>
      <c r="F68" s="15"/>
      <c r="G68" s="15"/>
      <c r="H68" s="15"/>
      <c r="I68" s="15"/>
      <c r="J68" s="15"/>
    </row>
    <row r="69" spans="1:10" ht="21" x14ac:dyDescent="0.25">
      <c r="A69" s="11" t="s">
        <v>74</v>
      </c>
      <c r="B69" s="15">
        <f t="shared" si="24"/>
        <v>0</v>
      </c>
      <c r="C69" s="12">
        <f t="shared" ref="C69:G69" si="25">SUM(C70:C72)</f>
        <v>0</v>
      </c>
      <c r="D69" s="12">
        <f t="shared" si="25"/>
        <v>0</v>
      </c>
      <c r="E69" s="12">
        <f t="shared" si="25"/>
        <v>0</v>
      </c>
      <c r="F69" s="12">
        <f t="shared" si="25"/>
        <v>0</v>
      </c>
      <c r="G69" s="12">
        <f t="shared" si="25"/>
        <v>0</v>
      </c>
      <c r="H69" s="12">
        <f t="shared" ref="H69:J69" si="26">SUM(H70:H72)</f>
        <v>0</v>
      </c>
      <c r="I69" s="12">
        <f t="shared" ref="I69" si="27">SUM(I70:I72)</f>
        <v>0</v>
      </c>
      <c r="J69" s="12">
        <f t="shared" si="26"/>
        <v>0</v>
      </c>
    </row>
    <row r="70" spans="1:10" ht="21" x14ac:dyDescent="0.25">
      <c r="A70" s="14" t="s">
        <v>75</v>
      </c>
      <c r="B70" s="15">
        <f t="shared" si="24"/>
        <v>0</v>
      </c>
      <c r="C70" s="15"/>
      <c r="D70" s="15"/>
      <c r="E70" s="15"/>
      <c r="F70" s="15"/>
      <c r="G70" s="15"/>
      <c r="H70" s="15"/>
      <c r="I70" s="15"/>
      <c r="J70" s="15"/>
    </row>
    <row r="71" spans="1:10" ht="21" x14ac:dyDescent="0.25">
      <c r="A71" s="14" t="s">
        <v>76</v>
      </c>
      <c r="B71" s="15">
        <f t="shared" si="24"/>
        <v>0</v>
      </c>
      <c r="C71" s="15"/>
      <c r="D71" s="15"/>
      <c r="E71" s="15"/>
      <c r="F71" s="15"/>
      <c r="G71" s="15"/>
      <c r="H71" s="15"/>
      <c r="I71" s="15"/>
      <c r="J71" s="15"/>
    </row>
    <row r="72" spans="1:10" ht="21" x14ac:dyDescent="0.25">
      <c r="A72" s="14" t="s">
        <v>77</v>
      </c>
      <c r="B72" s="15">
        <f t="shared" si="24"/>
        <v>0</v>
      </c>
      <c r="C72" s="15"/>
      <c r="D72" s="15"/>
      <c r="E72" s="15"/>
      <c r="F72" s="15"/>
      <c r="G72" s="15"/>
      <c r="H72" s="15"/>
      <c r="I72" s="15"/>
      <c r="J72" s="15"/>
    </row>
    <row r="73" spans="1:10" ht="21" x14ac:dyDescent="0.25">
      <c r="A73" s="17" t="s">
        <v>78</v>
      </c>
      <c r="B73" s="18">
        <f t="shared" ref="B73:J73" si="28">+B9+B15+B25+B35+B43+B51+B61+B66+B69</f>
        <v>463012334.22000003</v>
      </c>
      <c r="C73" s="18">
        <f t="shared" si="28"/>
        <v>27316802.340000004</v>
      </c>
      <c r="D73" s="18">
        <f t="shared" si="28"/>
        <v>67740075.109999999</v>
      </c>
      <c r="E73" s="18">
        <f t="shared" si="28"/>
        <v>54243189.960000001</v>
      </c>
      <c r="F73" s="18">
        <f t="shared" si="28"/>
        <v>35226482.57</v>
      </c>
      <c r="G73" s="18">
        <f t="shared" si="28"/>
        <v>35334201.090000004</v>
      </c>
      <c r="H73" s="18">
        <f t="shared" si="28"/>
        <v>107215311.34999999</v>
      </c>
      <c r="I73" s="18">
        <f t="shared" ref="I73" si="29">+I9+I15+I25+I35+I43+I51+I61+I66+I69</f>
        <v>30567716.490000002</v>
      </c>
      <c r="J73" s="18">
        <f t="shared" si="28"/>
        <v>105368555.31</v>
      </c>
    </row>
    <row r="74" spans="1:10" ht="21" x14ac:dyDescent="0.25">
      <c r="A74" s="19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21" x14ac:dyDescent="0.25">
      <c r="A75" s="9" t="s">
        <v>79</v>
      </c>
      <c r="B75" s="20"/>
      <c r="C75" s="20"/>
      <c r="D75" s="20"/>
      <c r="E75" s="20"/>
      <c r="F75" s="20"/>
      <c r="G75" s="20"/>
      <c r="H75" s="20"/>
      <c r="I75" s="20"/>
      <c r="J75" s="20"/>
    </row>
    <row r="76" spans="1:10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  <c r="I76" s="12"/>
      <c r="J76" s="12"/>
    </row>
    <row r="77" spans="1:10" ht="21" x14ac:dyDescent="0.25">
      <c r="A77" s="14" t="s">
        <v>81</v>
      </c>
      <c r="B77" s="15">
        <f t="shared" ref="B77:B78" si="30">+C77+D77+E77+F77+G77</f>
        <v>0</v>
      </c>
      <c r="C77" s="15"/>
      <c r="D77" s="15"/>
      <c r="E77" s="15"/>
      <c r="F77" s="15"/>
      <c r="G77" s="15"/>
      <c r="H77" s="15"/>
      <c r="I77" s="15"/>
      <c r="J77" s="15"/>
    </row>
    <row r="78" spans="1:10" ht="21" x14ac:dyDescent="0.25">
      <c r="A78" s="14" t="s">
        <v>82</v>
      </c>
      <c r="B78" s="15">
        <f t="shared" si="30"/>
        <v>0</v>
      </c>
      <c r="C78" s="15"/>
      <c r="D78" s="15"/>
      <c r="E78" s="15"/>
      <c r="F78" s="15"/>
      <c r="G78" s="15"/>
      <c r="H78" s="15"/>
      <c r="I78" s="15"/>
      <c r="J78" s="15"/>
    </row>
    <row r="79" spans="1:10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  <c r="I79" s="12"/>
      <c r="J79" s="12"/>
    </row>
    <row r="80" spans="1:10" ht="21" x14ac:dyDescent="0.25">
      <c r="A80" s="14" t="s">
        <v>84</v>
      </c>
      <c r="B80" s="15">
        <f t="shared" ref="B80:B81" si="31">+C80+D80+E80+F80+G80</f>
        <v>0</v>
      </c>
      <c r="C80" s="15"/>
      <c r="D80" s="15"/>
      <c r="E80" s="15"/>
      <c r="F80" s="15"/>
      <c r="G80" s="15"/>
      <c r="H80" s="15"/>
      <c r="I80" s="15"/>
      <c r="J80" s="15"/>
    </row>
    <row r="81" spans="1:16" ht="21" x14ac:dyDescent="0.25">
      <c r="A81" s="14" t="s">
        <v>85</v>
      </c>
      <c r="B81" s="15">
        <f t="shared" si="31"/>
        <v>0</v>
      </c>
      <c r="C81" s="15"/>
      <c r="D81" s="15"/>
      <c r="E81" s="15"/>
      <c r="F81" s="15"/>
      <c r="G81" s="15"/>
      <c r="H81" s="15"/>
      <c r="I81" s="15"/>
      <c r="J81" s="15"/>
    </row>
    <row r="82" spans="1:16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  <c r="I82" s="12"/>
      <c r="J82" s="12"/>
    </row>
    <row r="83" spans="1:16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  <c r="I83" s="15"/>
      <c r="J83" s="15"/>
    </row>
    <row r="84" spans="1:16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  <c r="J84" s="18"/>
    </row>
    <row r="85" spans="1:16" ht="21" x14ac:dyDescent="0.35">
      <c r="A85" s="21"/>
      <c r="B85" s="16"/>
      <c r="C85" s="16"/>
      <c r="D85" s="16"/>
      <c r="E85" s="16"/>
      <c r="F85" s="16"/>
      <c r="G85" s="16"/>
      <c r="H85" s="16"/>
      <c r="I85" s="16"/>
      <c r="J85" s="16"/>
    </row>
    <row r="86" spans="1:16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  <c r="J86" s="8"/>
    </row>
    <row r="87" spans="1:16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6" ht="21" x14ac:dyDescent="0.35">
      <c r="A88" s="21"/>
      <c r="B88" s="16"/>
      <c r="C88" s="16"/>
      <c r="D88" s="16"/>
      <c r="E88" s="16"/>
      <c r="F88" s="16"/>
      <c r="G88" s="16"/>
      <c r="H88" s="16"/>
      <c r="I88" s="16"/>
    </row>
    <row r="89" spans="1:16" ht="21" x14ac:dyDescent="0.35">
      <c r="A89" s="21"/>
      <c r="B89" s="16"/>
      <c r="C89" s="16"/>
      <c r="D89" s="87"/>
      <c r="E89" s="87"/>
      <c r="F89" s="16"/>
      <c r="G89" s="87"/>
      <c r="H89" s="87"/>
      <c r="I89" s="87"/>
      <c r="J89" s="87"/>
    </row>
    <row r="90" spans="1:16" ht="21" x14ac:dyDescent="0.35">
      <c r="A90" s="21"/>
      <c r="B90" s="16"/>
      <c r="C90" s="16"/>
      <c r="D90" s="87"/>
      <c r="E90" s="87"/>
      <c r="F90" s="16"/>
      <c r="G90" s="16"/>
      <c r="H90" s="16"/>
      <c r="I90" s="16"/>
    </row>
    <row r="91" spans="1:16" ht="21" x14ac:dyDescent="0.35">
      <c r="A91" s="21"/>
      <c r="B91" s="16"/>
      <c r="C91" s="16"/>
      <c r="E91" s="16"/>
      <c r="F91" s="16"/>
      <c r="G91" s="16"/>
      <c r="H91" s="16"/>
      <c r="I91" s="16"/>
    </row>
    <row r="92" spans="1:16" ht="21" x14ac:dyDescent="0.35">
      <c r="A92" s="51" t="s">
        <v>91</v>
      </c>
      <c r="C92" s="47"/>
      <c r="D92" s="47"/>
      <c r="E92" s="47"/>
      <c r="G92" s="47" t="s">
        <v>97</v>
      </c>
      <c r="H92" s="47"/>
      <c r="I92" s="47"/>
      <c r="J92" s="3"/>
      <c r="K92" s="3"/>
      <c r="L92" s="3"/>
    </row>
    <row r="93" spans="1:16" ht="21" x14ac:dyDescent="0.25">
      <c r="A93" s="26" t="s">
        <v>100</v>
      </c>
      <c r="C93" s="37"/>
      <c r="E93" s="37"/>
      <c r="G93" s="48" t="s">
        <v>102</v>
      </c>
      <c r="H93" s="37"/>
      <c r="I93" s="37"/>
      <c r="J93" s="4"/>
      <c r="K93" s="4"/>
      <c r="L93" s="4"/>
      <c r="M93" s="4"/>
      <c r="N93" s="4"/>
      <c r="O93" s="4"/>
      <c r="P93" s="4"/>
    </row>
    <row r="94" spans="1:16" ht="2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3"/>
      <c r="K94" s="3"/>
      <c r="L94" s="3"/>
      <c r="M94" s="3"/>
      <c r="N94" s="3"/>
      <c r="O94" s="3"/>
      <c r="P94" s="3"/>
    </row>
    <row r="95" spans="1:16" ht="21" x14ac:dyDescent="0.35">
      <c r="A95" s="83"/>
      <c r="B95" s="83"/>
      <c r="C95" s="83"/>
      <c r="D95" s="83"/>
      <c r="E95" s="83"/>
      <c r="F95" s="83"/>
      <c r="G95" s="83"/>
      <c r="H95" s="51"/>
      <c r="I95" s="51"/>
      <c r="J95" s="3"/>
      <c r="K95" s="3"/>
      <c r="L95" s="3"/>
      <c r="M95" s="3"/>
      <c r="N95" s="3"/>
      <c r="O95" s="3"/>
      <c r="P95" s="3"/>
    </row>
    <row r="96" spans="1:16" ht="21" x14ac:dyDescent="0.25">
      <c r="A96" s="82"/>
      <c r="B96" s="82"/>
      <c r="C96" s="82"/>
      <c r="D96" s="82"/>
      <c r="E96" s="82"/>
      <c r="F96" s="82"/>
      <c r="G96" s="82"/>
      <c r="H96" s="50"/>
      <c r="I96" s="50"/>
      <c r="J96" s="5"/>
      <c r="K96" s="5"/>
      <c r="L96" s="5"/>
      <c r="M96" s="5"/>
      <c r="N96" s="5"/>
      <c r="O96" s="5"/>
      <c r="P96" s="5"/>
    </row>
    <row r="97" spans="1:16" ht="21" x14ac:dyDescent="0.35">
      <c r="A97" s="83" t="s">
        <v>108</v>
      </c>
      <c r="B97" s="83"/>
      <c r="C97" s="83"/>
      <c r="D97" s="83"/>
      <c r="E97" s="83"/>
      <c r="F97" s="83"/>
      <c r="G97" s="83"/>
      <c r="H97" s="83"/>
      <c r="I97" s="83"/>
      <c r="J97" s="83"/>
      <c r="K97" s="3"/>
      <c r="L97" s="3"/>
      <c r="M97" s="3"/>
      <c r="N97" s="3"/>
      <c r="O97" s="3"/>
      <c r="P97" s="3"/>
    </row>
    <row r="98" spans="1:16" ht="21" x14ac:dyDescent="0.25">
      <c r="A98" s="82" t="s">
        <v>107</v>
      </c>
      <c r="B98" s="82"/>
      <c r="C98" s="82"/>
      <c r="D98" s="82"/>
      <c r="E98" s="82"/>
      <c r="F98" s="82"/>
      <c r="G98" s="82"/>
      <c r="H98" s="82"/>
      <c r="I98" s="82"/>
      <c r="J98" s="82"/>
      <c r="K98" s="6"/>
      <c r="L98" s="6"/>
      <c r="M98" s="6"/>
      <c r="N98" s="6"/>
      <c r="O98" s="6"/>
      <c r="P98" s="6"/>
    </row>
  </sheetData>
  <mergeCells count="13">
    <mergeCell ref="F6:G6"/>
    <mergeCell ref="A1:J1"/>
    <mergeCell ref="A2:J2"/>
    <mergeCell ref="A3:J3"/>
    <mergeCell ref="A4:J4"/>
    <mergeCell ref="A5:J5"/>
    <mergeCell ref="G89:J89"/>
    <mergeCell ref="A95:G95"/>
    <mergeCell ref="A96:G96"/>
    <mergeCell ref="A97:J97"/>
    <mergeCell ref="A98:J98"/>
    <mergeCell ref="D89:E89"/>
    <mergeCell ref="D90:E90"/>
  </mergeCells>
  <pageMargins left="1.07" right="0.70866141732283472" top="0.5" bottom="0.44" header="0.31496062992125984" footer="0.31496062992125984"/>
  <pageSetup paperSize="9" scale="40" orientation="landscape" r:id="rId1"/>
  <colBreaks count="2" manualBreakCount="2">
    <brk id="10" max="1048575" man="1"/>
    <brk id="1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view="pageBreakPreview" topLeftCell="B1" zoomScale="60" zoomScaleNormal="100" workbookViewId="0">
      <selection activeCell="B1"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9" width="24" style="2" customWidth="1"/>
    <col min="10" max="11" width="24.85546875" customWidth="1"/>
    <col min="12" max="12" width="0.140625" customWidth="1"/>
    <col min="13" max="13" width="9.140625" customWidth="1"/>
    <col min="24" max="24" width="33.7109375" customWidth="1"/>
    <col min="25" max="25" width="22.85546875" customWidth="1"/>
  </cols>
  <sheetData>
    <row r="1" spans="1:14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1" t="s">
        <v>1</v>
      </c>
      <c r="M1" s="49"/>
      <c r="N1" s="49"/>
    </row>
    <row r="2" spans="1:14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28" t="s">
        <v>3</v>
      </c>
      <c r="M2" s="49"/>
      <c r="N2" s="49"/>
    </row>
    <row r="3" spans="1:14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28" t="s">
        <v>4</v>
      </c>
      <c r="M3" s="49"/>
      <c r="N3" s="49"/>
    </row>
    <row r="4" spans="1:14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1" t="s">
        <v>6</v>
      </c>
      <c r="M4" s="49"/>
      <c r="N4" s="49"/>
    </row>
    <row r="5" spans="1:14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28" t="s">
        <v>8</v>
      </c>
      <c r="M5" s="49"/>
      <c r="N5" s="49"/>
    </row>
    <row r="6" spans="1:14" ht="21" x14ac:dyDescent="0.35">
      <c r="A6" s="21"/>
      <c r="B6" s="16"/>
      <c r="C6" s="16"/>
      <c r="D6" s="16"/>
      <c r="E6" s="16"/>
      <c r="F6" s="87"/>
      <c r="G6" s="87"/>
      <c r="H6" s="55"/>
      <c r="I6" s="55"/>
      <c r="L6" s="28" t="s">
        <v>9</v>
      </c>
      <c r="M6" s="49"/>
      <c r="N6" s="49"/>
    </row>
    <row r="7" spans="1:14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  <c r="I7" s="8" t="s">
        <v>105</v>
      </c>
      <c r="J7" s="8" t="s">
        <v>106</v>
      </c>
      <c r="K7" s="8" t="s">
        <v>109</v>
      </c>
    </row>
    <row r="8" spans="1:14" ht="21" x14ac:dyDescent="0.25">
      <c r="A8" s="9" t="s">
        <v>13</v>
      </c>
      <c r="B8" s="10">
        <f>+B9+B15+B25+B35+B43+B51+B61+B66+B69</f>
        <v>492494299.46000004</v>
      </c>
      <c r="C8" s="10">
        <f t="shared" ref="C8:K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si="0"/>
        <v>107215311.34999999</v>
      </c>
      <c r="I8" s="10">
        <f t="shared" si="0"/>
        <v>30567716.490000002</v>
      </c>
      <c r="J8" s="10">
        <f t="shared" ref="J8" si="1">+J9+J15+J25+J35+J43+J51+J61+J66+J69</f>
        <v>105368555.31</v>
      </c>
      <c r="K8" s="10">
        <f t="shared" si="0"/>
        <v>29481965.240000002</v>
      </c>
    </row>
    <row r="9" spans="1:14" ht="21" x14ac:dyDescent="0.25">
      <c r="A9" s="11" t="s">
        <v>14</v>
      </c>
      <c r="B9" s="12">
        <f>SUM(B10:B14)</f>
        <v>239251666.75</v>
      </c>
      <c r="C9" s="12">
        <f t="shared" ref="C9:K9" si="2">SUM(C10:C14)</f>
        <v>22774943.780000001</v>
      </c>
      <c r="D9" s="12">
        <f t="shared" si="2"/>
        <v>28524821.620000001</v>
      </c>
      <c r="E9" s="12">
        <f t="shared" si="2"/>
        <v>26377788.43</v>
      </c>
      <c r="F9" s="12">
        <f t="shared" si="2"/>
        <v>26333401.780000001</v>
      </c>
      <c r="G9" s="12">
        <f t="shared" si="2"/>
        <v>26698320.560000002</v>
      </c>
      <c r="H9" s="12">
        <f t="shared" si="2"/>
        <v>26353639.579999998</v>
      </c>
      <c r="I9" s="12">
        <f t="shared" si="2"/>
        <v>26855119.949999999</v>
      </c>
      <c r="J9" s="12">
        <f t="shared" ref="J9" si="3">SUM(J10:J14)</f>
        <v>37203320.980000004</v>
      </c>
      <c r="K9" s="12">
        <f t="shared" si="2"/>
        <v>18130310.07</v>
      </c>
    </row>
    <row r="10" spans="1:14" ht="21" x14ac:dyDescent="0.25">
      <c r="A10" s="14" t="s">
        <v>15</v>
      </c>
      <c r="B10" s="15">
        <f>+C10+D10+E10+F10+G10+K10+H10+I10+J10</f>
        <v>189911130.34999999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  <c r="I10" s="15">
        <v>22802301.379999999</v>
      </c>
      <c r="J10" s="15">
        <v>18158440.210000001</v>
      </c>
      <c r="K10" s="15">
        <v>15739975.24</v>
      </c>
    </row>
    <row r="11" spans="1:14" ht="21" x14ac:dyDescent="0.25">
      <c r="A11" s="14" t="s">
        <v>16</v>
      </c>
      <c r="B11" s="15">
        <f t="shared" ref="B11:B14" si="4">+C11+D11+E11+F11+G11+K11+H11+I11+J11</f>
        <v>23823632.219999999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  <c r="I11" s="15">
        <v>1104500</v>
      </c>
      <c r="J11" s="15">
        <v>16288465.560000001</v>
      </c>
      <c r="K11" s="15">
        <v>0</v>
      </c>
    </row>
    <row r="12" spans="1:14" ht="21" x14ac:dyDescent="0.25">
      <c r="A12" s="14" t="s">
        <v>17</v>
      </c>
      <c r="B12" s="15">
        <f t="shared" si="4"/>
        <v>0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21" x14ac:dyDescent="0.25">
      <c r="A13" s="14" t="s">
        <v>18</v>
      </c>
      <c r="B13" s="15">
        <f t="shared" si="4"/>
        <v>0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21" x14ac:dyDescent="0.25">
      <c r="A14" s="14" t="s">
        <v>19</v>
      </c>
      <c r="B14" s="15">
        <f t="shared" si="4"/>
        <v>25516904.18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  <c r="I14" s="15">
        <v>2948318.57</v>
      </c>
      <c r="J14" s="15">
        <v>2756415.21</v>
      </c>
      <c r="K14" s="15">
        <v>2390334.83</v>
      </c>
    </row>
    <row r="15" spans="1:14" ht="21" x14ac:dyDescent="0.25">
      <c r="A15" s="11" t="s">
        <v>20</v>
      </c>
      <c r="B15" s="12">
        <f>SUM(B16:B24)</f>
        <v>79323449.150000006</v>
      </c>
      <c r="C15" s="12">
        <f t="shared" ref="C15:K15" si="5">SUM(C16:C24)</f>
        <v>4541858.5600000005</v>
      </c>
      <c r="D15" s="12">
        <f t="shared" si="5"/>
        <v>15806317.43</v>
      </c>
      <c r="E15" s="12">
        <f t="shared" si="5"/>
        <v>9053233.0600000005</v>
      </c>
      <c r="F15" s="12">
        <f t="shared" si="5"/>
        <v>3851155.6899999995</v>
      </c>
      <c r="G15" s="12">
        <f t="shared" si="5"/>
        <v>3625909.0300000003</v>
      </c>
      <c r="H15" s="12">
        <f t="shared" si="5"/>
        <v>25691955.760000002</v>
      </c>
      <c r="I15" s="12">
        <f t="shared" si="5"/>
        <v>-1506619.5900000003</v>
      </c>
      <c r="J15" s="12">
        <f t="shared" ref="J15" si="6">SUM(J16:J24)</f>
        <v>9141552.7799999993</v>
      </c>
      <c r="K15" s="12">
        <f t="shared" si="5"/>
        <v>9118086.4299999997</v>
      </c>
    </row>
    <row r="16" spans="1:14" ht="21" x14ac:dyDescent="0.25">
      <c r="A16" s="14" t="s">
        <v>21</v>
      </c>
      <c r="B16" s="15">
        <f t="shared" ref="B16:B24" si="7">+C16+D16+E16+F16+G16+K16+H16+I16+J16</f>
        <v>21106414.770000003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  <c r="I16" s="15">
        <v>2730492.49</v>
      </c>
      <c r="J16" s="15">
        <v>1366724.39</v>
      </c>
      <c r="K16" s="15">
        <v>2529725.7400000002</v>
      </c>
    </row>
    <row r="17" spans="1:11" ht="21" x14ac:dyDescent="0.25">
      <c r="A17" s="14" t="s">
        <v>22</v>
      </c>
      <c r="B17" s="15">
        <f t="shared" si="7"/>
        <v>857428.35999999987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  <c r="I17" s="15">
        <v>0</v>
      </c>
      <c r="J17" s="15">
        <v>0</v>
      </c>
      <c r="K17" s="15">
        <v>368877.2</v>
      </c>
    </row>
    <row r="18" spans="1:11" ht="21" x14ac:dyDescent="0.25">
      <c r="A18" s="14" t="s">
        <v>23</v>
      </c>
      <c r="B18" s="15">
        <f t="shared" si="7"/>
        <v>13514300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  <c r="I18" s="15">
        <v>2655300</v>
      </c>
      <c r="J18" s="15"/>
      <c r="K18" s="15">
        <v>539400</v>
      </c>
    </row>
    <row r="19" spans="1:11" ht="18" customHeight="1" x14ac:dyDescent="0.25">
      <c r="A19" s="14" t="s">
        <v>24</v>
      </c>
      <c r="B19" s="15">
        <f t="shared" si="7"/>
        <v>241620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  <c r="I19" s="15">
        <v>0</v>
      </c>
      <c r="J19" s="15">
        <v>0</v>
      </c>
      <c r="K19" s="15">
        <v>146060</v>
      </c>
    </row>
    <row r="20" spans="1:11" ht="21" x14ac:dyDescent="0.25">
      <c r="A20" s="14" t="s">
        <v>25</v>
      </c>
      <c r="B20" s="15">
        <f t="shared" si="7"/>
        <v>5526557.2300000004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  <c r="I20" s="15">
        <v>639415.82999999996</v>
      </c>
      <c r="J20" s="15">
        <v>711912.65</v>
      </c>
      <c r="K20" s="15">
        <v>1028300.82</v>
      </c>
    </row>
    <row r="21" spans="1:11" ht="21" x14ac:dyDescent="0.25">
      <c r="A21" s="14" t="s">
        <v>26</v>
      </c>
      <c r="B21" s="15">
        <f t="shared" si="7"/>
        <v>6517262.8599999994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  <c r="I21" s="56">
        <v>488377</v>
      </c>
      <c r="J21" s="15">
        <v>379180.58</v>
      </c>
      <c r="K21" s="15">
        <v>900780.01</v>
      </c>
    </row>
    <row r="22" spans="1:11" ht="42" x14ac:dyDescent="0.25">
      <c r="A22" s="14" t="s">
        <v>27</v>
      </c>
      <c r="B22" s="15">
        <f t="shared" si="7"/>
        <v>7856968.75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  <c r="I22" s="15">
        <v>178416</v>
      </c>
      <c r="J22" s="15">
        <v>1326221.48</v>
      </c>
      <c r="K22" s="15">
        <v>1723754.58</v>
      </c>
    </row>
    <row r="23" spans="1:11" ht="21" x14ac:dyDescent="0.25">
      <c r="A23" s="14" t="s">
        <v>28</v>
      </c>
      <c r="B23" s="15">
        <f t="shared" si="7"/>
        <v>11843024.120000001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  <c r="I23" s="15">
        <v>-11296037.810000001</v>
      </c>
      <c r="J23" s="15">
        <v>2383182.08</v>
      </c>
      <c r="K23" s="15">
        <v>501154.48</v>
      </c>
    </row>
    <row r="24" spans="1:11" ht="21" x14ac:dyDescent="0.25">
      <c r="A24" s="14" t="s">
        <v>29</v>
      </c>
      <c r="B24" s="15">
        <f t="shared" si="7"/>
        <v>11859873.059999999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  <c r="I24" s="15">
        <v>3097416.9</v>
      </c>
      <c r="J24" s="15">
        <v>2974331.6</v>
      </c>
      <c r="K24" s="15">
        <v>1380033.6</v>
      </c>
    </row>
    <row r="25" spans="1:11" ht="21" x14ac:dyDescent="0.25">
      <c r="A25" s="11" t="s">
        <v>30</v>
      </c>
      <c r="B25" s="12">
        <f t="shared" ref="B25:G25" si="8">SUM(B26:B34)</f>
        <v>157413400.45000002</v>
      </c>
      <c r="C25" s="12">
        <f t="shared" si="8"/>
        <v>0</v>
      </c>
      <c r="D25" s="12">
        <f t="shared" si="8"/>
        <v>23068596.090000004</v>
      </c>
      <c r="E25" s="12">
        <f t="shared" si="8"/>
        <v>18335842.189999998</v>
      </c>
      <c r="F25" s="12">
        <f t="shared" si="8"/>
        <v>3795000</v>
      </c>
      <c r="G25" s="12">
        <f t="shared" si="8"/>
        <v>1141429.5</v>
      </c>
      <c r="H25" s="12">
        <f t="shared" ref="H25:K25" si="9">SUM(H26:H34)</f>
        <v>47634476.009999998</v>
      </c>
      <c r="I25" s="12">
        <f t="shared" si="9"/>
        <v>2180806.37</v>
      </c>
      <c r="J25" s="12">
        <f t="shared" ref="J25" si="10">SUM(J26:J34)</f>
        <v>59023681.549999997</v>
      </c>
      <c r="K25" s="12">
        <f t="shared" si="9"/>
        <v>2233568.7400000002</v>
      </c>
    </row>
    <row r="26" spans="1:11" ht="21" x14ac:dyDescent="0.25">
      <c r="A26" s="14" t="s">
        <v>31</v>
      </c>
      <c r="B26" s="15">
        <f t="shared" ref="B26:B34" si="11">+C26+D26+E26+F26+G26+K26+H26+I26+J26</f>
        <v>4704006.54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  <c r="I26" s="15">
        <v>0</v>
      </c>
      <c r="J26" s="15">
        <v>3999223.55</v>
      </c>
      <c r="K26" s="15">
        <v>291035.21000000002</v>
      </c>
    </row>
    <row r="27" spans="1:11" ht="21" x14ac:dyDescent="0.25">
      <c r="A27" s="14" t="s">
        <v>32</v>
      </c>
      <c r="B27" s="15">
        <f t="shared" si="11"/>
        <v>199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63720</v>
      </c>
      <c r="K27" s="15">
        <v>-63521</v>
      </c>
    </row>
    <row r="28" spans="1:11" ht="21" x14ac:dyDescent="0.25">
      <c r="A28" s="14" t="s">
        <v>33</v>
      </c>
      <c r="B28" s="15">
        <f t="shared" si="11"/>
        <v>118775669.65000001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  <c r="I28" s="15">
        <v>75520</v>
      </c>
      <c r="J28" s="15">
        <v>44600515</v>
      </c>
      <c r="K28" s="15">
        <v>8976.94</v>
      </c>
    </row>
    <row r="29" spans="1:11" ht="21" x14ac:dyDescent="0.25">
      <c r="A29" s="14" t="s">
        <v>34</v>
      </c>
      <c r="B29" s="15">
        <f t="shared" si="11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</row>
    <row r="30" spans="1:11" ht="21" x14ac:dyDescent="0.25">
      <c r="A30" s="14" t="s">
        <v>35</v>
      </c>
      <c r="B30" s="15">
        <f t="shared" si="11"/>
        <v>41048.47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  <c r="I30" s="15">
        <v>0</v>
      </c>
      <c r="J30" s="15">
        <v>0</v>
      </c>
      <c r="K30" s="15">
        <v>13387.65</v>
      </c>
    </row>
    <row r="31" spans="1:11" ht="21" x14ac:dyDescent="0.25">
      <c r="A31" s="14" t="s">
        <v>36</v>
      </c>
      <c r="B31" s="15">
        <f t="shared" si="11"/>
        <v>19094.370000000003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  <c r="I31" s="15">
        <v>0</v>
      </c>
      <c r="J31" s="15">
        <v>13806</v>
      </c>
      <c r="K31" s="15">
        <v>3223.26</v>
      </c>
    </row>
    <row r="32" spans="1:11" ht="21" x14ac:dyDescent="0.25">
      <c r="A32" s="14" t="s">
        <v>37</v>
      </c>
      <c r="B32" s="15">
        <f t="shared" si="11"/>
        <v>7773064.54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  <c r="I32" s="15">
        <v>0</v>
      </c>
      <c r="J32" s="15">
        <v>305620</v>
      </c>
      <c r="K32" s="15">
        <v>3506811.24</v>
      </c>
    </row>
    <row r="33" spans="1:11" ht="42" x14ac:dyDescent="0.25">
      <c r="A33" s="14" t="s">
        <v>38</v>
      </c>
      <c r="B33" s="15">
        <f t="shared" si="11"/>
        <v>0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21" x14ac:dyDescent="0.25">
      <c r="A34" s="14" t="s">
        <v>39</v>
      </c>
      <c r="B34" s="15">
        <f t="shared" si="11"/>
        <v>26100317.879999999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  <c r="I34" s="15">
        <v>2105286.37</v>
      </c>
      <c r="J34" s="15">
        <v>10040797</v>
      </c>
      <c r="K34" s="15">
        <v>-1526344.56</v>
      </c>
    </row>
    <row r="35" spans="1:11" ht="21" x14ac:dyDescent="0.25">
      <c r="A35" s="11" t="s">
        <v>40</v>
      </c>
      <c r="B35" s="12">
        <f t="shared" ref="B35:G35" si="12">SUM(B36:B41)</f>
        <v>4369936.28</v>
      </c>
      <c r="C35" s="12">
        <f t="shared" si="12"/>
        <v>0</v>
      </c>
      <c r="D35" s="12">
        <f t="shared" si="12"/>
        <v>20000</v>
      </c>
      <c r="E35" s="12">
        <f t="shared" si="12"/>
        <v>476326.28</v>
      </c>
      <c r="F35" s="12">
        <f t="shared" si="12"/>
        <v>502390</v>
      </c>
      <c r="G35" s="12">
        <f t="shared" si="12"/>
        <v>345000</v>
      </c>
      <c r="H35" s="12">
        <f t="shared" ref="H35:K35" si="13">SUM(H36:H41)</f>
        <v>1001320</v>
      </c>
      <c r="I35" s="12">
        <f t="shared" si="13"/>
        <v>2024900</v>
      </c>
      <c r="J35" s="12">
        <f t="shared" ref="J35" si="14">SUM(J36:J41)</f>
        <v>0</v>
      </c>
      <c r="K35" s="12">
        <f t="shared" si="13"/>
        <v>0</v>
      </c>
    </row>
    <row r="36" spans="1:11" ht="21" x14ac:dyDescent="0.25">
      <c r="A36" s="14" t="s">
        <v>41</v>
      </c>
      <c r="B36" s="15">
        <f>+C36+D36+E36+F36+G36+K36+H36+I36+J36</f>
        <v>4369936.28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  <c r="I36" s="15">
        <v>2024900</v>
      </c>
      <c r="J36" s="15">
        <v>0</v>
      </c>
      <c r="K36" s="15">
        <v>0</v>
      </c>
    </row>
    <row r="37" spans="1:11" ht="21" x14ac:dyDescent="0.25">
      <c r="A37" s="14" t="s">
        <v>42</v>
      </c>
      <c r="B37" s="15">
        <f t="shared" ref="B37:B50" si="15">+C37+D37+E37+F37+G37+K37+H37+I37</f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ht="21" x14ac:dyDescent="0.25">
      <c r="A38" s="14" t="s">
        <v>43</v>
      </c>
      <c r="B38" s="15">
        <f t="shared" si="15"/>
        <v>0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21" x14ac:dyDescent="0.25">
      <c r="A39" s="14" t="s">
        <v>44</v>
      </c>
      <c r="B39" s="15">
        <f t="shared" si="15"/>
        <v>0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21" x14ac:dyDescent="0.25">
      <c r="A40" s="14" t="s">
        <v>45</v>
      </c>
      <c r="B40" s="15">
        <f t="shared" si="15"/>
        <v>0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21" x14ac:dyDescent="0.25">
      <c r="A41" s="14" t="s">
        <v>46</v>
      </c>
      <c r="B41" s="15">
        <f t="shared" si="15"/>
        <v>0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21" x14ac:dyDescent="0.25">
      <c r="A42" s="14" t="s">
        <v>47</v>
      </c>
      <c r="B42" s="15">
        <f t="shared" si="15"/>
        <v>0</v>
      </c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21" x14ac:dyDescent="0.25">
      <c r="A43" s="11" t="s">
        <v>48</v>
      </c>
      <c r="B43" s="15">
        <f t="shared" si="15"/>
        <v>0</v>
      </c>
      <c r="C43" s="12">
        <f t="shared" ref="C43:G43" si="16">SUM(C44:C50)</f>
        <v>0</v>
      </c>
      <c r="D43" s="12">
        <f t="shared" si="16"/>
        <v>0</v>
      </c>
      <c r="E43" s="12">
        <f t="shared" si="16"/>
        <v>0</v>
      </c>
      <c r="F43" s="12">
        <f t="shared" si="16"/>
        <v>0</v>
      </c>
      <c r="G43" s="12">
        <f t="shared" si="16"/>
        <v>0</v>
      </c>
      <c r="H43" s="12">
        <f t="shared" ref="H43:K43" si="17">SUM(H44:H50)</f>
        <v>0</v>
      </c>
      <c r="I43" s="12">
        <f t="shared" si="17"/>
        <v>0</v>
      </c>
      <c r="J43" s="12">
        <f t="shared" ref="J43" si="18">SUM(J44:J50)</f>
        <v>0</v>
      </c>
      <c r="K43" s="12">
        <f t="shared" si="17"/>
        <v>0</v>
      </c>
    </row>
    <row r="44" spans="1:11" ht="21" x14ac:dyDescent="0.25">
      <c r="A44" s="14" t="s">
        <v>49</v>
      </c>
      <c r="B44" s="15">
        <f t="shared" si="15"/>
        <v>0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21" x14ac:dyDescent="0.25">
      <c r="A45" s="14" t="s">
        <v>50</v>
      </c>
      <c r="B45" s="15">
        <f t="shared" si="15"/>
        <v>0</v>
      </c>
      <c r="C45" s="15"/>
      <c r="D45" s="15"/>
      <c r="E45" s="15"/>
      <c r="F45" s="15"/>
      <c r="G45" s="15"/>
      <c r="H45" s="15"/>
      <c r="I45" s="15"/>
      <c r="J45" s="15"/>
      <c r="K45" s="15"/>
    </row>
    <row r="46" spans="1:11" ht="21" x14ac:dyDescent="0.25">
      <c r="A46" s="14" t="s">
        <v>51</v>
      </c>
      <c r="B46" s="15">
        <f t="shared" si="15"/>
        <v>0</v>
      </c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21" x14ac:dyDescent="0.25">
      <c r="A47" s="14" t="s">
        <v>52</v>
      </c>
      <c r="B47" s="15">
        <f t="shared" si="15"/>
        <v>0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21" x14ac:dyDescent="0.25">
      <c r="A48" s="14" t="s">
        <v>53</v>
      </c>
      <c r="B48" s="15">
        <f t="shared" si="15"/>
        <v>0</v>
      </c>
      <c r="C48" s="15"/>
      <c r="D48" s="15"/>
      <c r="E48" s="15"/>
      <c r="F48" s="15"/>
      <c r="G48" s="15"/>
      <c r="H48" s="15"/>
      <c r="I48" s="15"/>
      <c r="J48" s="15"/>
      <c r="K48" s="15"/>
    </row>
    <row r="49" spans="1:12" ht="21" x14ac:dyDescent="0.25">
      <c r="A49" s="14" t="s">
        <v>54</v>
      </c>
      <c r="B49" s="15">
        <f t="shared" si="15"/>
        <v>0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21" x14ac:dyDescent="0.25">
      <c r="A50" s="14" t="s">
        <v>55</v>
      </c>
      <c r="B50" s="15">
        <f t="shared" si="15"/>
        <v>0</v>
      </c>
      <c r="C50" s="15"/>
      <c r="D50" s="15"/>
      <c r="E50" s="15"/>
      <c r="F50" s="15"/>
      <c r="G50" s="15"/>
      <c r="H50" s="15"/>
      <c r="I50" s="15"/>
      <c r="J50" s="15"/>
      <c r="K50" s="15"/>
    </row>
    <row r="51" spans="1:12" ht="21" x14ac:dyDescent="0.25">
      <c r="A51" s="11" t="s">
        <v>56</v>
      </c>
      <c r="B51" s="12">
        <f t="shared" ref="B51:K51" si="19">SUM(B52:B60)</f>
        <v>11391311.73</v>
      </c>
      <c r="C51" s="12">
        <f t="shared" si="19"/>
        <v>0</v>
      </c>
      <c r="D51" s="12">
        <f t="shared" si="19"/>
        <v>320339.96999999997</v>
      </c>
      <c r="E51" s="12">
        <f t="shared" si="19"/>
        <v>0</v>
      </c>
      <c r="F51" s="12">
        <f t="shared" si="19"/>
        <v>0</v>
      </c>
      <c r="G51" s="12">
        <f t="shared" si="19"/>
        <v>3523542</v>
      </c>
      <c r="H51" s="12">
        <f t="shared" si="19"/>
        <v>6533920</v>
      </c>
      <c r="I51" s="12">
        <f t="shared" si="19"/>
        <v>1013509.76</v>
      </c>
      <c r="J51" s="12">
        <f t="shared" ref="J51" si="20">SUM(J52:J60)</f>
        <v>0</v>
      </c>
      <c r="K51" s="12">
        <f t="shared" si="19"/>
        <v>0</v>
      </c>
    </row>
    <row r="52" spans="1:12" ht="21" x14ac:dyDescent="0.25">
      <c r="A52" s="14" t="s">
        <v>57</v>
      </c>
      <c r="B52" s="15">
        <f t="shared" ref="B52:B60" si="21">+C52+D52+E52+F52+G52+K52+H52+I52+J52</f>
        <v>4813849.7299999995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  <c r="I52" s="15">
        <v>1013509.76</v>
      </c>
      <c r="J52" s="15">
        <v>0</v>
      </c>
      <c r="K52" s="15">
        <v>0</v>
      </c>
    </row>
    <row r="53" spans="1:12" ht="21" x14ac:dyDescent="0.25">
      <c r="A53" s="14" t="s">
        <v>58</v>
      </c>
      <c r="B53" s="15">
        <f t="shared" si="21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</row>
    <row r="54" spans="1:12" ht="21" x14ac:dyDescent="0.25">
      <c r="A54" s="14" t="s">
        <v>59</v>
      </c>
      <c r="B54" s="15">
        <f t="shared" si="21"/>
        <v>0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2" ht="21" x14ac:dyDescent="0.25">
      <c r="A55" s="14" t="s">
        <v>60</v>
      </c>
      <c r="B55" s="15">
        <f t="shared" si="21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</row>
    <row r="56" spans="1:12" ht="21" x14ac:dyDescent="0.25">
      <c r="A56" s="14" t="s">
        <v>61</v>
      </c>
      <c r="B56" s="15">
        <f t="shared" si="21"/>
        <v>43542</v>
      </c>
      <c r="C56" s="15"/>
      <c r="D56" s="15"/>
      <c r="E56" s="15"/>
      <c r="F56" s="15"/>
      <c r="G56" s="15">
        <v>43542</v>
      </c>
      <c r="H56" s="15">
        <v>0</v>
      </c>
      <c r="I56" s="15">
        <v>0</v>
      </c>
      <c r="J56" s="15">
        <v>0</v>
      </c>
      <c r="K56" s="15">
        <v>0</v>
      </c>
    </row>
    <row r="57" spans="1:12" ht="21" x14ac:dyDescent="0.25">
      <c r="A57" s="14" t="s">
        <v>62</v>
      </c>
      <c r="B57" s="15">
        <f t="shared" si="21"/>
        <v>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21" x14ac:dyDescent="0.25">
      <c r="A58" s="14" t="s">
        <v>63</v>
      </c>
      <c r="B58" s="15">
        <f t="shared" si="21"/>
        <v>0</v>
      </c>
      <c r="C58" s="15"/>
      <c r="D58" s="15"/>
      <c r="E58" s="15"/>
      <c r="F58" s="15"/>
      <c r="G58" s="15"/>
      <c r="H58" s="15"/>
      <c r="I58" s="15"/>
      <c r="J58" s="15"/>
      <c r="K58" s="15"/>
    </row>
    <row r="59" spans="1:12" ht="21" x14ac:dyDescent="0.25">
      <c r="A59" s="14" t="s">
        <v>64</v>
      </c>
      <c r="B59" s="15">
        <f t="shared" si="21"/>
        <v>6533920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15">
        <v>0</v>
      </c>
      <c r="J59" s="15">
        <v>0</v>
      </c>
      <c r="K59" s="15">
        <v>0</v>
      </c>
      <c r="L59" s="46">
        <f>SUM(B59:K59)</f>
        <v>13067840</v>
      </c>
    </row>
    <row r="60" spans="1:12" ht="21" x14ac:dyDescent="0.25">
      <c r="A60" s="14" t="s">
        <v>65</v>
      </c>
      <c r="B60" s="15">
        <f t="shared" si="21"/>
        <v>0</v>
      </c>
      <c r="C60" s="15"/>
      <c r="D60" s="15"/>
      <c r="E60" s="15"/>
      <c r="F60" s="15"/>
      <c r="G60" s="15"/>
      <c r="H60" s="15"/>
      <c r="I60" s="15"/>
      <c r="J60" s="15"/>
      <c r="K60" s="15"/>
    </row>
    <row r="61" spans="1:12" ht="21" x14ac:dyDescent="0.25">
      <c r="A61" s="11" t="s">
        <v>66</v>
      </c>
      <c r="B61" s="12">
        <f t="shared" ref="B61:K61" si="22">SUM(B62:B64)</f>
        <v>744535.1</v>
      </c>
      <c r="C61" s="12">
        <f t="shared" si="22"/>
        <v>0</v>
      </c>
      <c r="D61" s="12">
        <f t="shared" si="22"/>
        <v>0</v>
      </c>
      <c r="E61" s="12">
        <f t="shared" si="22"/>
        <v>0</v>
      </c>
      <c r="F61" s="12">
        <f t="shared" si="22"/>
        <v>744535.1</v>
      </c>
      <c r="G61" s="12">
        <f t="shared" si="22"/>
        <v>0</v>
      </c>
      <c r="H61" s="12">
        <f t="shared" si="22"/>
        <v>0</v>
      </c>
      <c r="I61" s="12">
        <f t="shared" si="22"/>
        <v>0</v>
      </c>
      <c r="J61" s="12">
        <f t="shared" ref="J61" si="23">SUM(J62:J64)</f>
        <v>0</v>
      </c>
      <c r="K61" s="12">
        <f t="shared" si="22"/>
        <v>0</v>
      </c>
    </row>
    <row r="62" spans="1:12" ht="21" x14ac:dyDescent="0.25">
      <c r="A62" s="14" t="s">
        <v>67</v>
      </c>
      <c r="B62" s="15">
        <f>+C62+D62+E62+F62+G62+K62+H62+I62+J62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</row>
    <row r="63" spans="1:12" ht="21" x14ac:dyDescent="0.25">
      <c r="A63" s="14" t="s">
        <v>68</v>
      </c>
      <c r="B63" s="15">
        <f t="shared" ref="B63:B72" si="24">+C63+D63+E63+F63+G63+K63+H63+I63</f>
        <v>0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21" x14ac:dyDescent="0.25">
      <c r="A64" s="14" t="s">
        <v>69</v>
      </c>
      <c r="B64" s="15">
        <f t="shared" si="24"/>
        <v>0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42" x14ac:dyDescent="0.25">
      <c r="A65" s="14" t="s">
        <v>70</v>
      </c>
      <c r="B65" s="15">
        <f t="shared" si="24"/>
        <v>0</v>
      </c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21" x14ac:dyDescent="0.25">
      <c r="A66" s="11" t="s">
        <v>71</v>
      </c>
      <c r="B66" s="15">
        <f t="shared" si="24"/>
        <v>0</v>
      </c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21" x14ac:dyDescent="0.25">
      <c r="A67" s="14" t="s">
        <v>72</v>
      </c>
      <c r="B67" s="15">
        <f t="shared" si="24"/>
        <v>0</v>
      </c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21" x14ac:dyDescent="0.25">
      <c r="A68" s="14" t="s">
        <v>73</v>
      </c>
      <c r="B68" s="15">
        <f t="shared" si="24"/>
        <v>0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21" x14ac:dyDescent="0.25">
      <c r="A69" s="11" t="s">
        <v>74</v>
      </c>
      <c r="B69" s="15">
        <f t="shared" si="24"/>
        <v>0</v>
      </c>
      <c r="C69" s="12">
        <f t="shared" ref="C69:G69" si="25">SUM(C70:C72)</f>
        <v>0</v>
      </c>
      <c r="D69" s="12">
        <f t="shared" si="25"/>
        <v>0</v>
      </c>
      <c r="E69" s="12">
        <f t="shared" si="25"/>
        <v>0</v>
      </c>
      <c r="F69" s="12">
        <f t="shared" si="25"/>
        <v>0</v>
      </c>
      <c r="G69" s="12">
        <f t="shared" si="25"/>
        <v>0</v>
      </c>
      <c r="H69" s="12">
        <f t="shared" ref="H69:K69" si="26">SUM(H70:H72)</f>
        <v>0</v>
      </c>
      <c r="I69" s="12">
        <f t="shared" si="26"/>
        <v>0</v>
      </c>
      <c r="J69" s="12">
        <f t="shared" ref="J69" si="27">SUM(J70:J72)</f>
        <v>0</v>
      </c>
      <c r="K69" s="12">
        <f t="shared" si="26"/>
        <v>0</v>
      </c>
    </row>
    <row r="70" spans="1:11" ht="21" x14ac:dyDescent="0.25">
      <c r="A70" s="14" t="s">
        <v>75</v>
      </c>
      <c r="B70" s="15">
        <f t="shared" si="24"/>
        <v>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21" x14ac:dyDescent="0.25">
      <c r="A71" s="14" t="s">
        <v>76</v>
      </c>
      <c r="B71" s="15">
        <f t="shared" si="24"/>
        <v>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21" x14ac:dyDescent="0.25">
      <c r="A72" s="14" t="s">
        <v>77</v>
      </c>
      <c r="B72" s="15">
        <f t="shared" si="24"/>
        <v>0</v>
      </c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21" x14ac:dyDescent="0.25">
      <c r="A73" s="17" t="s">
        <v>78</v>
      </c>
      <c r="B73" s="18">
        <f t="shared" ref="B73:K73" si="28">+B9+B15+B25+B35+B43+B51+B61+B66+B69</f>
        <v>492494299.46000004</v>
      </c>
      <c r="C73" s="18">
        <f t="shared" si="28"/>
        <v>27316802.340000004</v>
      </c>
      <c r="D73" s="18">
        <f t="shared" si="28"/>
        <v>67740075.109999999</v>
      </c>
      <c r="E73" s="18">
        <f t="shared" si="28"/>
        <v>54243189.960000001</v>
      </c>
      <c r="F73" s="18">
        <f t="shared" si="28"/>
        <v>35226482.57</v>
      </c>
      <c r="G73" s="18">
        <f t="shared" si="28"/>
        <v>35334201.090000004</v>
      </c>
      <c r="H73" s="18">
        <f t="shared" si="28"/>
        <v>107215311.34999999</v>
      </c>
      <c r="I73" s="18">
        <f t="shared" si="28"/>
        <v>30567716.490000002</v>
      </c>
      <c r="J73" s="18">
        <f t="shared" ref="J73" si="29">+J9+J15+J25+J35+J43+J51+J61+J66+J69</f>
        <v>105368555.31</v>
      </c>
      <c r="K73" s="18">
        <f t="shared" si="28"/>
        <v>29481965.240000002</v>
      </c>
    </row>
    <row r="74" spans="1:11" ht="21" x14ac:dyDescent="0.25">
      <c r="A74" s="19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21" x14ac:dyDescent="0.25">
      <c r="A75" s="9" t="s">
        <v>79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21" x14ac:dyDescent="0.25">
      <c r="A77" s="14" t="s">
        <v>81</v>
      </c>
      <c r="B77" s="15">
        <f t="shared" ref="B77:B78" si="30">+C77+D77+E77+F77+G77</f>
        <v>0</v>
      </c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21" x14ac:dyDescent="0.25">
      <c r="A78" s="14" t="s">
        <v>82</v>
      </c>
      <c r="B78" s="15">
        <f t="shared" si="30"/>
        <v>0</v>
      </c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21" x14ac:dyDescent="0.25">
      <c r="A80" s="14" t="s">
        <v>84</v>
      </c>
      <c r="B80" s="15">
        <f t="shared" ref="B80:B81" si="31">+C80+D80+E80+F80+G80</f>
        <v>0</v>
      </c>
      <c r="C80" s="15"/>
      <c r="D80" s="15"/>
      <c r="E80" s="15"/>
      <c r="F80" s="15"/>
      <c r="G80" s="15"/>
      <c r="H80" s="15"/>
      <c r="I80" s="15"/>
      <c r="J80" s="15"/>
      <c r="K80" s="15"/>
    </row>
    <row r="81" spans="1:17" ht="21" x14ac:dyDescent="0.25">
      <c r="A81" s="14" t="s">
        <v>85</v>
      </c>
      <c r="B81" s="15">
        <f t="shared" si="31"/>
        <v>0</v>
      </c>
      <c r="C81" s="15"/>
      <c r="D81" s="15"/>
      <c r="E81" s="15"/>
      <c r="F81" s="15"/>
      <c r="G81" s="15"/>
      <c r="H81" s="15"/>
      <c r="I81" s="15"/>
      <c r="J81" s="15"/>
      <c r="K81" s="15"/>
    </row>
    <row r="82" spans="1:17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7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  <c r="I83" s="15"/>
      <c r="J83" s="15"/>
      <c r="K83" s="15"/>
    </row>
    <row r="84" spans="1:17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7" ht="21" x14ac:dyDescent="0.35">
      <c r="A85" s="21"/>
      <c r="B85" s="16"/>
      <c r="C85" s="16"/>
      <c r="D85" s="87"/>
      <c r="E85" s="87"/>
      <c r="F85" s="16"/>
      <c r="G85" s="16"/>
      <c r="H85" s="16"/>
      <c r="I85" s="16"/>
      <c r="J85" s="16"/>
      <c r="K85" s="16"/>
    </row>
    <row r="86" spans="1:17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  <c r="J86" s="8"/>
      <c r="K86" s="8"/>
    </row>
    <row r="87" spans="1:17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7" ht="21" x14ac:dyDescent="0.35">
      <c r="A88" s="21"/>
      <c r="B88" s="16"/>
      <c r="C88" s="16"/>
      <c r="D88" s="16"/>
      <c r="E88" s="16"/>
      <c r="F88" s="16"/>
      <c r="G88" s="16"/>
      <c r="H88" s="16"/>
      <c r="I88" s="16"/>
    </row>
    <row r="89" spans="1:17" ht="21" x14ac:dyDescent="0.35">
      <c r="A89" s="21"/>
      <c r="B89" s="16"/>
      <c r="C89" s="16"/>
      <c r="D89" s="87"/>
      <c r="E89" s="87"/>
      <c r="F89" s="16"/>
      <c r="G89" s="87"/>
      <c r="H89" s="87"/>
      <c r="I89" s="87"/>
      <c r="J89" s="87"/>
      <c r="K89" s="87"/>
    </row>
    <row r="90" spans="1:17" ht="21" x14ac:dyDescent="0.35">
      <c r="A90" s="21"/>
      <c r="B90" s="16"/>
      <c r="C90" s="16"/>
      <c r="D90" s="87"/>
      <c r="E90" s="87"/>
      <c r="F90" s="16"/>
      <c r="G90" s="16"/>
      <c r="H90" s="16"/>
      <c r="I90" s="16"/>
    </row>
    <row r="91" spans="1:17" ht="21" x14ac:dyDescent="0.35">
      <c r="A91" s="21"/>
      <c r="B91" s="16"/>
      <c r="C91" s="16"/>
      <c r="E91" s="16"/>
      <c r="F91" s="16"/>
      <c r="G91" s="16"/>
      <c r="H91" s="16"/>
      <c r="I91" s="16"/>
    </row>
    <row r="92" spans="1:17" ht="21" x14ac:dyDescent="0.35">
      <c r="A92" s="54" t="s">
        <v>91</v>
      </c>
      <c r="C92" s="47"/>
      <c r="D92" s="47"/>
      <c r="E92" s="47"/>
      <c r="G92" s="47" t="s">
        <v>97</v>
      </c>
      <c r="H92" s="47"/>
      <c r="I92" s="47"/>
      <c r="J92" s="3"/>
      <c r="K92" s="3"/>
      <c r="L92" s="3"/>
      <c r="M92" s="3"/>
    </row>
    <row r="93" spans="1:17" ht="21" x14ac:dyDescent="0.25">
      <c r="A93" s="26" t="s">
        <v>100</v>
      </c>
      <c r="C93" s="37"/>
      <c r="E93" s="37"/>
      <c r="G93" s="48" t="s">
        <v>102</v>
      </c>
      <c r="H93" s="37"/>
      <c r="I93" s="37"/>
      <c r="J93" s="4"/>
      <c r="K93" s="4"/>
      <c r="L93" s="4"/>
      <c r="M93" s="4"/>
      <c r="N93" s="4"/>
      <c r="O93" s="4"/>
      <c r="P93" s="4"/>
      <c r="Q93" s="4"/>
    </row>
    <row r="94" spans="1:17" ht="2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3"/>
      <c r="K94" s="3"/>
      <c r="L94" s="3"/>
      <c r="M94" s="3"/>
      <c r="N94" s="3"/>
      <c r="O94" s="3"/>
      <c r="P94" s="3"/>
      <c r="Q94" s="3"/>
    </row>
    <row r="95" spans="1:17" ht="21" x14ac:dyDescent="0.35">
      <c r="A95" s="83"/>
      <c r="B95" s="83"/>
      <c r="C95" s="83"/>
      <c r="D95" s="83"/>
      <c r="E95" s="83"/>
      <c r="F95" s="83"/>
      <c r="G95" s="83"/>
      <c r="H95" s="54"/>
      <c r="I95" s="54"/>
      <c r="J95" s="3"/>
      <c r="K95" s="3"/>
      <c r="L95" s="3"/>
      <c r="M95" s="3"/>
      <c r="N95" s="3"/>
      <c r="O95" s="3"/>
      <c r="P95" s="3"/>
      <c r="Q95" s="3"/>
    </row>
    <row r="96" spans="1:17" ht="21" x14ac:dyDescent="0.25">
      <c r="A96" s="82"/>
      <c r="B96" s="82"/>
      <c r="C96" s="82"/>
      <c r="D96" s="82"/>
      <c r="E96" s="82"/>
      <c r="F96" s="82"/>
      <c r="G96" s="82"/>
      <c r="H96" s="53"/>
      <c r="I96" s="53"/>
      <c r="J96" s="5"/>
      <c r="K96" s="5"/>
      <c r="L96" s="5"/>
      <c r="M96" s="5"/>
      <c r="N96" s="5"/>
      <c r="O96" s="5"/>
      <c r="P96" s="5"/>
      <c r="Q96" s="5"/>
    </row>
    <row r="97" spans="1:17" ht="21" x14ac:dyDescent="0.35">
      <c r="A97" s="83" t="s">
        <v>108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3"/>
      <c r="M97" s="3"/>
      <c r="N97" s="3"/>
      <c r="O97" s="3"/>
      <c r="P97" s="3"/>
      <c r="Q97" s="3"/>
    </row>
    <row r="98" spans="1:17" ht="21" x14ac:dyDescent="0.25">
      <c r="A98" s="82" t="s">
        <v>107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6"/>
      <c r="M98" s="6"/>
      <c r="N98" s="6"/>
      <c r="O98" s="6"/>
      <c r="P98" s="6"/>
      <c r="Q98" s="6"/>
    </row>
    <row r="99" spans="1:17" x14ac:dyDescent="0.25">
      <c r="B99" s="49"/>
      <c r="C99" s="49"/>
    </row>
    <row r="100" spans="1:17" x14ac:dyDescent="0.25">
      <c r="B100" s="49"/>
      <c r="C100" s="49"/>
    </row>
    <row r="101" spans="1:17" x14ac:dyDescent="0.25">
      <c r="B101" s="49"/>
      <c r="C101" s="49"/>
    </row>
    <row r="102" spans="1:17" x14ac:dyDescent="0.25">
      <c r="B102" s="49"/>
      <c r="C102" s="49"/>
    </row>
    <row r="103" spans="1:17" x14ac:dyDescent="0.25">
      <c r="B103" s="49"/>
      <c r="C103" s="49"/>
    </row>
    <row r="104" spans="1:17" x14ac:dyDescent="0.25">
      <c r="B104" s="49"/>
      <c r="C104" s="49"/>
    </row>
    <row r="105" spans="1:17" x14ac:dyDescent="0.25">
      <c r="A105" s="49"/>
      <c r="B105" s="49"/>
      <c r="C105"/>
      <c r="D105"/>
      <c r="E105"/>
      <c r="F105"/>
      <c r="G105"/>
      <c r="H105"/>
      <c r="I105"/>
    </row>
    <row r="106" spans="1:17" x14ac:dyDescent="0.25">
      <c r="A106" s="49"/>
      <c r="B106" s="49"/>
      <c r="C106"/>
      <c r="D106"/>
      <c r="E106"/>
      <c r="F106"/>
      <c r="G106"/>
      <c r="H106"/>
      <c r="I106"/>
    </row>
    <row r="107" spans="1:17" x14ac:dyDescent="0.25">
      <c r="A107" s="49"/>
      <c r="B107" s="49"/>
      <c r="C107"/>
      <c r="D107"/>
      <c r="E107"/>
      <c r="F107"/>
      <c r="G107"/>
      <c r="H107"/>
      <c r="I107"/>
    </row>
    <row r="108" spans="1:17" x14ac:dyDescent="0.25">
      <c r="A108" s="49"/>
      <c r="B108" s="49"/>
      <c r="C108"/>
      <c r="D108"/>
      <c r="E108"/>
      <c r="F108"/>
      <c r="G108"/>
      <c r="H108"/>
      <c r="I108"/>
    </row>
    <row r="109" spans="1:17" x14ac:dyDescent="0.25">
      <c r="A109" s="49"/>
      <c r="B109" s="49"/>
      <c r="C109"/>
      <c r="D109"/>
      <c r="E109"/>
      <c r="F109"/>
      <c r="G109"/>
      <c r="H109"/>
      <c r="I109"/>
    </row>
    <row r="110" spans="1:17" x14ac:dyDescent="0.25">
      <c r="A110" s="49"/>
      <c r="B110" s="49"/>
      <c r="C110"/>
      <c r="D110"/>
      <c r="E110"/>
      <c r="F110"/>
      <c r="G110"/>
      <c r="H110"/>
      <c r="I110"/>
    </row>
    <row r="111" spans="1:17" x14ac:dyDescent="0.25">
      <c r="B111"/>
      <c r="C111"/>
      <c r="D111"/>
      <c r="E111"/>
      <c r="F111"/>
      <c r="G111"/>
      <c r="H111"/>
      <c r="I111"/>
    </row>
  </sheetData>
  <mergeCells count="14">
    <mergeCell ref="A98:K98"/>
    <mergeCell ref="D85:E85"/>
    <mergeCell ref="D89:E89"/>
    <mergeCell ref="G89:K89"/>
    <mergeCell ref="D90:E90"/>
    <mergeCell ref="A95:G95"/>
    <mergeCell ref="A96:G96"/>
    <mergeCell ref="A97:K97"/>
    <mergeCell ref="F6:G6"/>
    <mergeCell ref="A1:K1"/>
    <mergeCell ref="A2:K2"/>
    <mergeCell ref="A3:K3"/>
    <mergeCell ref="A4:K4"/>
    <mergeCell ref="A5:K5"/>
  </mergeCells>
  <pageMargins left="1.05" right="0.47" top="0.74803149606299213" bottom="0.74803149606299213" header="0.31496062992125984" footer="0.31496062992125984"/>
  <pageSetup paperSize="9" scale="38" orientation="landscape" r:id="rId1"/>
  <rowBreaks count="1" manualBreakCount="1">
    <brk id="102" max="24" man="1"/>
  </rowBreaks>
  <colBreaks count="2" manualBreakCount="2">
    <brk id="11" max="1048575" man="1"/>
    <brk id="1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view="pageBreakPreview" topLeftCell="B70" zoomScale="60" zoomScaleNormal="100" workbookViewId="0">
      <selection activeCell="G92" sqref="G92:G93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7" width="25.28515625" style="2" customWidth="1"/>
    <col min="8" max="10" width="24" style="2" customWidth="1"/>
    <col min="11" max="11" width="24.85546875" customWidth="1"/>
    <col min="12" max="12" width="28.28515625" customWidth="1"/>
    <col min="13" max="13" width="167.7109375" bestFit="1" customWidth="1"/>
    <col min="14" max="14" width="9.140625" customWidth="1"/>
    <col min="25" max="25" width="33.7109375" customWidth="1"/>
    <col min="26" max="26" width="22.85546875" customWidth="1"/>
  </cols>
  <sheetData>
    <row r="1" spans="1:15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 t="s">
        <v>1</v>
      </c>
      <c r="N1" s="49"/>
      <c r="O1" s="49"/>
    </row>
    <row r="2" spans="1:15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28" t="s">
        <v>3</v>
      </c>
      <c r="N2" s="49"/>
      <c r="O2" s="49"/>
    </row>
    <row r="3" spans="1:15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28" t="s">
        <v>4</v>
      </c>
      <c r="N3" s="49"/>
      <c r="O3" s="49"/>
    </row>
    <row r="4" spans="1:15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 t="s">
        <v>6</v>
      </c>
      <c r="N4" s="49"/>
      <c r="O4" s="49"/>
    </row>
    <row r="5" spans="1:15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28" t="s">
        <v>8</v>
      </c>
      <c r="N5" s="49"/>
      <c r="O5" s="49"/>
    </row>
    <row r="6" spans="1:15" ht="21" x14ac:dyDescent="0.35">
      <c r="A6" s="21"/>
      <c r="B6" s="16"/>
      <c r="C6" s="16"/>
      <c r="D6" s="16"/>
      <c r="E6" s="16"/>
      <c r="F6" s="87"/>
      <c r="G6" s="87"/>
      <c r="H6" s="59"/>
      <c r="I6" s="59"/>
      <c r="J6" s="59"/>
      <c r="M6" s="28" t="s">
        <v>9</v>
      </c>
      <c r="N6" s="49"/>
      <c r="O6" s="49"/>
    </row>
    <row r="7" spans="1:15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  <c r="I7" s="8" t="s">
        <v>105</v>
      </c>
      <c r="J7" s="8" t="s">
        <v>106</v>
      </c>
      <c r="K7" s="8" t="s">
        <v>109</v>
      </c>
      <c r="L7" s="8" t="s">
        <v>110</v>
      </c>
      <c r="N7" s="63"/>
    </row>
    <row r="8" spans="1:15" ht="21" x14ac:dyDescent="0.25">
      <c r="A8" s="9" t="s">
        <v>13</v>
      </c>
      <c r="B8" s="10">
        <f>+B9+B15+B25+B35+B43+B51+B61+B66+B69</f>
        <v>521222600.32000005</v>
      </c>
      <c r="C8" s="10">
        <f t="shared" ref="C8:L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si="0"/>
        <v>107215311.34999999</v>
      </c>
      <c r="I8" s="10">
        <f t="shared" si="0"/>
        <v>30567716.490000002</v>
      </c>
      <c r="J8" s="10">
        <f>+J9+J15+J25+J35+J43+J51+J61+J66+J69</f>
        <v>105368555.31</v>
      </c>
      <c r="K8" s="10">
        <f t="shared" ref="K8" si="1">+K9+K15+K25+K35+K43+K51+K61+K66+K69</f>
        <v>29481965.240000002</v>
      </c>
      <c r="L8" s="10">
        <f t="shared" si="0"/>
        <v>28728300.859999999</v>
      </c>
    </row>
    <row r="9" spans="1:15" ht="21" x14ac:dyDescent="0.25">
      <c r="A9" s="11" t="s">
        <v>14</v>
      </c>
      <c r="B9" s="12">
        <f>SUM(B10:B14)</f>
        <v>259742596.50000003</v>
      </c>
      <c r="C9" s="12">
        <f t="shared" ref="C9:L9" si="2">SUM(C10:C14)</f>
        <v>22774943.780000001</v>
      </c>
      <c r="D9" s="12">
        <f t="shared" si="2"/>
        <v>28524821.620000001</v>
      </c>
      <c r="E9" s="12">
        <f t="shared" si="2"/>
        <v>26377788.43</v>
      </c>
      <c r="F9" s="12">
        <f t="shared" si="2"/>
        <v>26333401.780000001</v>
      </c>
      <c r="G9" s="12">
        <f t="shared" si="2"/>
        <v>26698320.560000002</v>
      </c>
      <c r="H9" s="12">
        <f t="shared" si="2"/>
        <v>26353639.579999998</v>
      </c>
      <c r="I9" s="12">
        <f t="shared" si="2"/>
        <v>26855119.949999999</v>
      </c>
      <c r="J9" s="12">
        <f>SUM(J10:J14)</f>
        <v>37203320.980000004</v>
      </c>
      <c r="K9" s="12">
        <f t="shared" ref="K9" si="3">SUM(K10:K14)</f>
        <v>18130310.07</v>
      </c>
      <c r="L9" s="12">
        <f t="shared" si="2"/>
        <v>20490929.75</v>
      </c>
    </row>
    <row r="10" spans="1:15" ht="21" x14ac:dyDescent="0.25">
      <c r="A10" s="14" t="s">
        <v>15</v>
      </c>
      <c r="B10" s="15">
        <f>+C10+D10+E10+F10+G10+L10+H10+I10+J10+K10</f>
        <v>205966372.88000003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  <c r="I10" s="15">
        <v>22802301.379999999</v>
      </c>
      <c r="J10" s="15">
        <v>18158440.210000001</v>
      </c>
      <c r="K10" s="15">
        <v>15739975.24</v>
      </c>
      <c r="L10" s="15">
        <v>16055242.529999999</v>
      </c>
    </row>
    <row r="11" spans="1:15" ht="21" x14ac:dyDescent="0.25">
      <c r="A11" s="14" t="s">
        <v>16</v>
      </c>
      <c r="B11" s="15">
        <f t="shared" ref="B11:B14" si="4">+C11+D11+E11+F11+G11+L11+H11+I11+J11+K11</f>
        <v>25829632.219999999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  <c r="I11" s="15">
        <v>1104500</v>
      </c>
      <c r="J11" s="15">
        <v>16288465.560000001</v>
      </c>
      <c r="K11" s="15">
        <v>0</v>
      </c>
      <c r="L11" s="15">
        <v>2006000</v>
      </c>
    </row>
    <row r="12" spans="1:15" ht="21" x14ac:dyDescent="0.25">
      <c r="A12" s="14" t="s">
        <v>17</v>
      </c>
      <c r="B12" s="15">
        <f t="shared" si="4"/>
        <v>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5" ht="21" x14ac:dyDescent="0.25">
      <c r="A13" s="14" t="s">
        <v>18</v>
      </c>
      <c r="B13" s="15">
        <f t="shared" si="4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5" ht="21" x14ac:dyDescent="0.25">
      <c r="A14" s="14" t="s">
        <v>19</v>
      </c>
      <c r="B14" s="15">
        <f t="shared" si="4"/>
        <v>27946591.399999999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  <c r="I14" s="15">
        <v>2948318.57</v>
      </c>
      <c r="J14" s="15">
        <v>2756415.21</v>
      </c>
      <c r="K14" s="15">
        <v>2390334.83</v>
      </c>
      <c r="L14" s="15">
        <v>2429687.2200000002</v>
      </c>
    </row>
    <row r="15" spans="1:15" ht="21" x14ac:dyDescent="0.25">
      <c r="A15" s="11" t="s">
        <v>20</v>
      </c>
      <c r="B15" s="12">
        <f>SUM(B16:B24)</f>
        <v>85429506.039999992</v>
      </c>
      <c r="C15" s="12">
        <f t="shared" ref="C15:L15" si="5">SUM(C16:C24)</f>
        <v>4541858.5600000005</v>
      </c>
      <c r="D15" s="12">
        <f t="shared" si="5"/>
        <v>15806317.43</v>
      </c>
      <c r="E15" s="12">
        <f t="shared" si="5"/>
        <v>9053233.0600000005</v>
      </c>
      <c r="F15" s="12">
        <f t="shared" si="5"/>
        <v>3851155.6899999995</v>
      </c>
      <c r="G15" s="12">
        <f t="shared" si="5"/>
        <v>3625909.0300000003</v>
      </c>
      <c r="H15" s="12">
        <f t="shared" si="5"/>
        <v>25691955.760000002</v>
      </c>
      <c r="I15" s="12">
        <f t="shared" si="5"/>
        <v>-1506619.5900000003</v>
      </c>
      <c r="J15" s="12">
        <f>SUM(J16:J24)</f>
        <v>9141552.7799999993</v>
      </c>
      <c r="K15" s="12">
        <f t="shared" ref="K15" si="6">SUM(K16:K24)</f>
        <v>9118086.4299999997</v>
      </c>
      <c r="L15" s="12">
        <f t="shared" si="5"/>
        <v>6106056.8900000006</v>
      </c>
    </row>
    <row r="16" spans="1:15" ht="21" x14ac:dyDescent="0.25">
      <c r="A16" s="14" t="s">
        <v>21</v>
      </c>
      <c r="B16" s="15">
        <f t="shared" ref="B16:B24" si="7">+C16+D16+E16+F16+G16+L16+H16+I16+J16+K16</f>
        <v>22867586.219999999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  <c r="I16" s="15">
        <v>2730492.49</v>
      </c>
      <c r="J16" s="15">
        <v>1366724.39</v>
      </c>
      <c r="K16" s="15">
        <v>2529725.7400000002</v>
      </c>
      <c r="L16" s="15">
        <v>1761171.45</v>
      </c>
    </row>
    <row r="17" spans="1:12" ht="21" x14ac:dyDescent="0.25">
      <c r="A17" s="14" t="s">
        <v>22</v>
      </c>
      <c r="B17" s="15">
        <f t="shared" si="7"/>
        <v>886796.2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  <c r="I17" s="15">
        <v>0</v>
      </c>
      <c r="J17" s="15">
        <v>0</v>
      </c>
      <c r="K17" s="15">
        <v>368877.2</v>
      </c>
      <c r="L17" s="15">
        <v>29367.84</v>
      </c>
    </row>
    <row r="18" spans="1:12" ht="21" x14ac:dyDescent="0.25">
      <c r="A18" s="14" t="s">
        <v>23</v>
      </c>
      <c r="B18" s="15">
        <f t="shared" si="7"/>
        <v>13928473.6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  <c r="I18" s="15">
        <v>2655300</v>
      </c>
      <c r="J18" s="15"/>
      <c r="K18" s="15">
        <v>539400</v>
      </c>
      <c r="L18" s="15">
        <v>414173.6</v>
      </c>
    </row>
    <row r="19" spans="1:12" ht="18" customHeight="1" x14ac:dyDescent="0.25">
      <c r="A19" s="14" t="s">
        <v>24</v>
      </c>
      <c r="B19" s="15">
        <f t="shared" si="7"/>
        <v>426882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  <c r="I19" s="15">
        <v>0</v>
      </c>
      <c r="J19" s="15">
        <v>0</v>
      </c>
      <c r="K19" s="15">
        <v>146060</v>
      </c>
      <c r="L19" s="15">
        <v>185262</v>
      </c>
    </row>
    <row r="20" spans="1:12" ht="21" x14ac:dyDescent="0.25">
      <c r="A20" s="14" t="s">
        <v>25</v>
      </c>
      <c r="B20" s="15">
        <f t="shared" si="7"/>
        <v>6106945.4200000009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  <c r="I20" s="15">
        <v>639415.82999999996</v>
      </c>
      <c r="J20" s="15">
        <v>711912.65</v>
      </c>
      <c r="K20" s="15">
        <v>1028300.82</v>
      </c>
      <c r="L20" s="15">
        <v>580388.18999999994</v>
      </c>
    </row>
    <row r="21" spans="1:12" ht="21" x14ac:dyDescent="0.25">
      <c r="A21" s="14" t="s">
        <v>26</v>
      </c>
      <c r="B21" s="15">
        <f t="shared" si="7"/>
        <v>7482821.8099999996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  <c r="I21" s="56">
        <v>488377</v>
      </c>
      <c r="J21" s="15">
        <v>379180.58</v>
      </c>
      <c r="K21" s="15">
        <v>900780.01</v>
      </c>
      <c r="L21" s="15">
        <v>965558.95</v>
      </c>
    </row>
    <row r="22" spans="1:12" ht="42" x14ac:dyDescent="0.25">
      <c r="A22" s="14" t="s">
        <v>27</v>
      </c>
      <c r="B22" s="15">
        <f t="shared" si="7"/>
        <v>8226968.75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  <c r="I22" s="15">
        <v>178416</v>
      </c>
      <c r="J22" s="15">
        <v>1326221.48</v>
      </c>
      <c r="K22" s="15">
        <v>1723754.58</v>
      </c>
      <c r="L22" s="15">
        <v>370000</v>
      </c>
    </row>
    <row r="23" spans="1:12" ht="21" x14ac:dyDescent="0.25">
      <c r="A23" s="14" t="s">
        <v>28</v>
      </c>
      <c r="B23" s="15">
        <f t="shared" si="7"/>
        <v>12003395.580000002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  <c r="I23" s="15">
        <v>-11296037.810000001</v>
      </c>
      <c r="J23" s="15">
        <v>2383182.08</v>
      </c>
      <c r="K23" s="15">
        <v>501154.48</v>
      </c>
      <c r="L23" s="15">
        <v>160371.46</v>
      </c>
    </row>
    <row r="24" spans="1:12" ht="21" x14ac:dyDescent="0.25">
      <c r="A24" s="14" t="s">
        <v>29</v>
      </c>
      <c r="B24" s="15">
        <f t="shared" si="7"/>
        <v>13499636.459999999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  <c r="I24" s="15">
        <v>3097416.9</v>
      </c>
      <c r="J24" s="15">
        <v>2974331.6</v>
      </c>
      <c r="K24" s="15">
        <v>1380033.6</v>
      </c>
      <c r="L24" s="15">
        <v>1639763.4</v>
      </c>
    </row>
    <row r="25" spans="1:12" ht="21" x14ac:dyDescent="0.25">
      <c r="A25" s="11" t="s">
        <v>30</v>
      </c>
      <c r="B25" s="12">
        <f t="shared" ref="B25:G25" si="8">SUM(B26:B34)</f>
        <v>159544714.67000002</v>
      </c>
      <c r="C25" s="12">
        <f t="shared" si="8"/>
        <v>0</v>
      </c>
      <c r="D25" s="12">
        <f t="shared" si="8"/>
        <v>23068596.090000004</v>
      </c>
      <c r="E25" s="12">
        <f t="shared" si="8"/>
        <v>18335842.189999998</v>
      </c>
      <c r="F25" s="12">
        <f t="shared" si="8"/>
        <v>3795000</v>
      </c>
      <c r="G25" s="12">
        <f t="shared" si="8"/>
        <v>1141429.5</v>
      </c>
      <c r="H25" s="12">
        <f t="shared" ref="H25:L25" si="9">SUM(H26:H34)</f>
        <v>47634476.009999998</v>
      </c>
      <c r="I25" s="12">
        <f t="shared" si="9"/>
        <v>2180806.37</v>
      </c>
      <c r="J25" s="12">
        <f>SUM(J26:J34)</f>
        <v>59023681.549999997</v>
      </c>
      <c r="K25" s="12">
        <f t="shared" ref="K25" si="10">SUM(K26:K34)</f>
        <v>2233568.7400000002</v>
      </c>
      <c r="L25" s="12">
        <f t="shared" si="9"/>
        <v>2131314.2200000002</v>
      </c>
    </row>
    <row r="26" spans="1:12" ht="21" x14ac:dyDescent="0.25">
      <c r="A26" s="14" t="s">
        <v>31</v>
      </c>
      <c r="B26" s="15">
        <f t="shared" ref="B26:B34" si="11">+C26+D26+E26+F26+G26+L26+H26+I26+J26+K26</f>
        <v>4835320.76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  <c r="I26" s="15">
        <v>0</v>
      </c>
      <c r="J26" s="15">
        <v>3999223.55</v>
      </c>
      <c r="K26" s="15">
        <v>291035.21000000002</v>
      </c>
      <c r="L26" s="15">
        <v>131314.22</v>
      </c>
    </row>
    <row r="27" spans="1:12" ht="21" x14ac:dyDescent="0.25">
      <c r="A27" s="14" t="s">
        <v>32</v>
      </c>
      <c r="B27" s="15">
        <f t="shared" si="11"/>
        <v>199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63720</v>
      </c>
      <c r="K27" s="15">
        <v>-63521</v>
      </c>
      <c r="L27" s="15">
        <v>0</v>
      </c>
    </row>
    <row r="28" spans="1:12" ht="21" x14ac:dyDescent="0.25">
      <c r="A28" s="14" t="s">
        <v>33</v>
      </c>
      <c r="B28" s="15">
        <f t="shared" si="11"/>
        <v>118775669.65000001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  <c r="I28" s="15">
        <v>75520</v>
      </c>
      <c r="J28" s="15">
        <v>44600515</v>
      </c>
      <c r="K28" s="15">
        <v>8976.94</v>
      </c>
      <c r="L28" s="15">
        <v>0</v>
      </c>
    </row>
    <row r="29" spans="1:12" ht="21" x14ac:dyDescent="0.25">
      <c r="A29" s="14" t="s">
        <v>34</v>
      </c>
      <c r="B29" s="15">
        <f t="shared" si="11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</row>
    <row r="30" spans="1:12" ht="21" x14ac:dyDescent="0.25">
      <c r="A30" s="14" t="s">
        <v>35</v>
      </c>
      <c r="B30" s="15">
        <f t="shared" si="11"/>
        <v>41048.47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  <c r="I30" s="15">
        <v>0</v>
      </c>
      <c r="J30" s="15">
        <v>0</v>
      </c>
      <c r="K30" s="15">
        <v>13387.65</v>
      </c>
      <c r="L30" s="15">
        <v>0</v>
      </c>
    </row>
    <row r="31" spans="1:12" ht="21" x14ac:dyDescent="0.25">
      <c r="A31" s="14" t="s">
        <v>36</v>
      </c>
      <c r="B31" s="15">
        <f t="shared" si="11"/>
        <v>19094.370000000003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  <c r="I31" s="15">
        <v>0</v>
      </c>
      <c r="J31" s="15">
        <v>13806</v>
      </c>
      <c r="K31" s="15">
        <v>3223.26</v>
      </c>
      <c r="L31" s="15">
        <v>0</v>
      </c>
    </row>
    <row r="32" spans="1:12" ht="21" x14ac:dyDescent="0.25">
      <c r="A32" s="14" t="s">
        <v>37</v>
      </c>
      <c r="B32" s="15">
        <f t="shared" si="11"/>
        <v>7773064.54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  <c r="I32" s="15">
        <v>0</v>
      </c>
      <c r="J32" s="15">
        <v>305620</v>
      </c>
      <c r="K32" s="15">
        <v>3506811.24</v>
      </c>
      <c r="L32" s="15">
        <v>0</v>
      </c>
    </row>
    <row r="33" spans="1:12" ht="42" x14ac:dyDescent="0.25">
      <c r="A33" s="14" t="s">
        <v>38</v>
      </c>
      <c r="B33" s="15">
        <f t="shared" si="11"/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t="21" x14ac:dyDescent="0.25">
      <c r="A34" s="14" t="s">
        <v>39</v>
      </c>
      <c r="B34" s="15">
        <f t="shared" si="11"/>
        <v>28100317.880000003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  <c r="I34" s="15">
        <v>2105286.37</v>
      </c>
      <c r="J34" s="15">
        <v>10040797</v>
      </c>
      <c r="K34" s="15">
        <v>-1526344.56</v>
      </c>
      <c r="L34" s="15">
        <v>2000000</v>
      </c>
    </row>
    <row r="35" spans="1:12" ht="21" x14ac:dyDescent="0.25">
      <c r="A35" s="11" t="s">
        <v>40</v>
      </c>
      <c r="B35" s="12">
        <f t="shared" ref="B35:G35" si="12">SUM(B36:B41)</f>
        <v>4369936.28</v>
      </c>
      <c r="C35" s="12">
        <f t="shared" si="12"/>
        <v>0</v>
      </c>
      <c r="D35" s="12">
        <f t="shared" si="12"/>
        <v>20000</v>
      </c>
      <c r="E35" s="12">
        <f t="shared" si="12"/>
        <v>476326.28</v>
      </c>
      <c r="F35" s="12">
        <f t="shared" si="12"/>
        <v>502390</v>
      </c>
      <c r="G35" s="12">
        <f t="shared" si="12"/>
        <v>345000</v>
      </c>
      <c r="H35" s="12">
        <f t="shared" ref="H35:L35" si="13">SUM(H36:H41)</f>
        <v>1001320</v>
      </c>
      <c r="I35" s="12">
        <f t="shared" si="13"/>
        <v>2024900</v>
      </c>
      <c r="J35" s="12">
        <f>SUM(J36:J41)</f>
        <v>0</v>
      </c>
      <c r="K35" s="12">
        <f t="shared" ref="K35" si="14">SUM(K36:K41)</f>
        <v>0</v>
      </c>
      <c r="L35" s="12">
        <f t="shared" si="13"/>
        <v>0</v>
      </c>
    </row>
    <row r="36" spans="1:12" ht="21" x14ac:dyDescent="0.25">
      <c r="A36" s="14" t="s">
        <v>41</v>
      </c>
      <c r="B36" s="15">
        <f t="shared" ref="B36:B50" si="15">+C36+D36+E36+F36+G36+L36+H36+I36+J36+K36</f>
        <v>4369936.28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  <c r="I36" s="15">
        <v>2024900</v>
      </c>
      <c r="J36" s="15">
        <v>0</v>
      </c>
      <c r="K36" s="15">
        <v>0</v>
      </c>
      <c r="L36" s="15">
        <v>0</v>
      </c>
    </row>
    <row r="37" spans="1:12" ht="21" x14ac:dyDescent="0.25">
      <c r="A37" s="14" t="s">
        <v>42</v>
      </c>
      <c r="B37" s="15">
        <f t="shared" si="15"/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 spans="1:12" ht="21" x14ac:dyDescent="0.25">
      <c r="A38" s="14" t="s">
        <v>43</v>
      </c>
      <c r="B38" s="15">
        <f t="shared" si="15"/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21" x14ac:dyDescent="0.25">
      <c r="A39" s="14" t="s">
        <v>44</v>
      </c>
      <c r="B39" s="15">
        <f t="shared" si="15"/>
        <v>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ht="21" x14ac:dyDescent="0.25">
      <c r="A40" s="14" t="s">
        <v>45</v>
      </c>
      <c r="B40" s="15">
        <f t="shared" si="15"/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21" x14ac:dyDescent="0.25">
      <c r="A41" s="14" t="s">
        <v>46</v>
      </c>
      <c r="B41" s="15">
        <f t="shared" si="15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21" x14ac:dyDescent="0.25">
      <c r="A42" s="14" t="s">
        <v>47</v>
      </c>
      <c r="B42" s="15">
        <f t="shared" si="15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21" x14ac:dyDescent="0.25">
      <c r="A43" s="11" t="s">
        <v>48</v>
      </c>
      <c r="B43" s="15">
        <f t="shared" si="15"/>
        <v>0</v>
      </c>
      <c r="C43" s="12">
        <f t="shared" ref="C43:G43" si="16">SUM(C44:C50)</f>
        <v>0</v>
      </c>
      <c r="D43" s="12">
        <f t="shared" si="16"/>
        <v>0</v>
      </c>
      <c r="E43" s="12">
        <f t="shared" si="16"/>
        <v>0</v>
      </c>
      <c r="F43" s="12">
        <f t="shared" si="16"/>
        <v>0</v>
      </c>
      <c r="G43" s="12">
        <f t="shared" si="16"/>
        <v>0</v>
      </c>
      <c r="H43" s="12">
        <f t="shared" ref="H43:L43" si="17">SUM(H44:H50)</f>
        <v>0</v>
      </c>
      <c r="I43" s="12">
        <f t="shared" si="17"/>
        <v>0</v>
      </c>
      <c r="J43" s="12">
        <f>SUM(J44:J50)</f>
        <v>0</v>
      </c>
      <c r="K43" s="12">
        <f t="shared" ref="K43" si="18">SUM(K44:K50)</f>
        <v>0</v>
      </c>
      <c r="L43" s="12">
        <f t="shared" si="17"/>
        <v>0</v>
      </c>
    </row>
    <row r="44" spans="1:12" ht="21" x14ac:dyDescent="0.25">
      <c r="A44" s="14" t="s">
        <v>49</v>
      </c>
      <c r="B44" s="15">
        <f t="shared" si="15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21" x14ac:dyDescent="0.25">
      <c r="A45" s="14" t="s">
        <v>50</v>
      </c>
      <c r="B45" s="15">
        <f t="shared" si="15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ht="21" x14ac:dyDescent="0.25">
      <c r="A46" s="14" t="s">
        <v>51</v>
      </c>
      <c r="B46" s="15">
        <f t="shared" si="15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21" x14ac:dyDescent="0.25">
      <c r="A47" s="14" t="s">
        <v>52</v>
      </c>
      <c r="B47" s="15">
        <f t="shared" si="15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ht="21" x14ac:dyDescent="0.25">
      <c r="A48" s="14" t="s">
        <v>53</v>
      </c>
      <c r="B48" s="15">
        <f t="shared" si="15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ht="21" x14ac:dyDescent="0.25">
      <c r="A49" s="14" t="s">
        <v>54</v>
      </c>
      <c r="B49" s="15">
        <f t="shared" si="15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ht="21" x14ac:dyDescent="0.25">
      <c r="A50" s="14" t="s">
        <v>55</v>
      </c>
      <c r="B50" s="15">
        <f t="shared" si="15"/>
        <v>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ht="21" x14ac:dyDescent="0.25">
      <c r="A51" s="11" t="s">
        <v>56</v>
      </c>
      <c r="B51" s="12">
        <f t="shared" ref="B51:L51" si="19">SUM(B52:B60)</f>
        <v>11391311.73</v>
      </c>
      <c r="C51" s="12">
        <f t="shared" si="19"/>
        <v>0</v>
      </c>
      <c r="D51" s="12">
        <f t="shared" si="19"/>
        <v>320339.96999999997</v>
      </c>
      <c r="E51" s="12">
        <f t="shared" si="19"/>
        <v>0</v>
      </c>
      <c r="F51" s="12">
        <f t="shared" si="19"/>
        <v>0</v>
      </c>
      <c r="G51" s="12">
        <f t="shared" si="19"/>
        <v>3523542</v>
      </c>
      <c r="H51" s="12">
        <f t="shared" si="19"/>
        <v>6533920</v>
      </c>
      <c r="I51" s="12">
        <f t="shared" si="19"/>
        <v>1013509.76</v>
      </c>
      <c r="J51" s="12">
        <f>SUM(J52:J60)</f>
        <v>0</v>
      </c>
      <c r="K51" s="12">
        <f t="shared" ref="K51" si="20">SUM(K52:K60)</f>
        <v>0</v>
      </c>
      <c r="L51" s="12">
        <f t="shared" si="19"/>
        <v>0</v>
      </c>
    </row>
    <row r="52" spans="1:13" ht="21" x14ac:dyDescent="0.25">
      <c r="A52" s="14" t="s">
        <v>57</v>
      </c>
      <c r="B52" s="15">
        <f t="shared" ref="B52:B60" si="21">+C52+D52+E52+F52+G52+L52+H52+I52+J52+K52</f>
        <v>4813849.7299999995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  <c r="I52" s="15">
        <v>1013509.76</v>
      </c>
      <c r="J52" s="15">
        <v>0</v>
      </c>
      <c r="K52" s="15">
        <v>0</v>
      </c>
      <c r="L52" s="15">
        <v>0</v>
      </c>
    </row>
    <row r="53" spans="1:13" ht="21" x14ac:dyDescent="0.25">
      <c r="A53" s="14" t="s">
        <v>58</v>
      </c>
      <c r="B53" s="15">
        <f t="shared" si="21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 spans="1:13" ht="21" x14ac:dyDescent="0.25">
      <c r="A54" s="14" t="s">
        <v>59</v>
      </c>
      <c r="B54" s="15">
        <f t="shared" si="21"/>
        <v>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3" ht="21" x14ac:dyDescent="0.25">
      <c r="A55" s="14" t="s">
        <v>60</v>
      </c>
      <c r="B55" s="15">
        <f t="shared" si="21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1:13" ht="21" x14ac:dyDescent="0.25">
      <c r="A56" s="14" t="s">
        <v>61</v>
      </c>
      <c r="B56" s="15">
        <f t="shared" si="21"/>
        <v>43542</v>
      </c>
      <c r="C56" s="15"/>
      <c r="D56" s="15"/>
      <c r="E56" s="15"/>
      <c r="F56" s="15"/>
      <c r="G56" s="15">
        <v>43542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</row>
    <row r="57" spans="1:13" ht="21" x14ac:dyDescent="0.25">
      <c r="A57" s="14" t="s">
        <v>62</v>
      </c>
      <c r="B57" s="15">
        <f t="shared" si="21"/>
        <v>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3" ht="21" x14ac:dyDescent="0.25">
      <c r="A58" s="14" t="s">
        <v>63</v>
      </c>
      <c r="B58" s="15">
        <f t="shared" si="21"/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ht="21" x14ac:dyDescent="0.25">
      <c r="A59" s="14" t="s">
        <v>64</v>
      </c>
      <c r="B59" s="15">
        <f t="shared" si="21"/>
        <v>6533920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15">
        <v>0</v>
      </c>
      <c r="J59" s="15">
        <v>0</v>
      </c>
      <c r="K59" s="15">
        <v>0</v>
      </c>
      <c r="L59" s="15">
        <v>0</v>
      </c>
      <c r="M59" s="46">
        <f>SUM(B59:L59)</f>
        <v>13067840</v>
      </c>
    </row>
    <row r="60" spans="1:13" ht="21" x14ac:dyDescent="0.25">
      <c r="A60" s="14" t="s">
        <v>65</v>
      </c>
      <c r="B60" s="15">
        <f t="shared" si="21"/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3" ht="21" x14ac:dyDescent="0.25">
      <c r="A61" s="11" t="s">
        <v>66</v>
      </c>
      <c r="B61" s="12">
        <f t="shared" ref="B61:L61" si="22">SUM(B62:B64)</f>
        <v>744535.1</v>
      </c>
      <c r="C61" s="12">
        <f t="shared" si="22"/>
        <v>0</v>
      </c>
      <c r="D61" s="12">
        <f t="shared" si="22"/>
        <v>0</v>
      </c>
      <c r="E61" s="12">
        <f t="shared" si="22"/>
        <v>0</v>
      </c>
      <c r="F61" s="12">
        <f t="shared" si="22"/>
        <v>744535.1</v>
      </c>
      <c r="G61" s="12">
        <f t="shared" si="22"/>
        <v>0</v>
      </c>
      <c r="H61" s="12">
        <f t="shared" si="22"/>
        <v>0</v>
      </c>
      <c r="I61" s="12">
        <f t="shared" si="22"/>
        <v>0</v>
      </c>
      <c r="J61" s="12">
        <f>SUM(J62:J64)</f>
        <v>0</v>
      </c>
      <c r="K61" s="12">
        <f t="shared" ref="K61" si="23">SUM(K62:K64)</f>
        <v>0</v>
      </c>
      <c r="L61" s="12">
        <f t="shared" si="22"/>
        <v>0</v>
      </c>
    </row>
    <row r="62" spans="1:13" ht="21" x14ac:dyDescent="0.25">
      <c r="A62" s="14" t="s">
        <v>67</v>
      </c>
      <c r="B62" s="15">
        <f t="shared" ref="B62:B72" si="24">+C62+D62+E62+F62+G62+L62+H62+I62+J62+K62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</row>
    <row r="63" spans="1:13" ht="21" x14ac:dyDescent="0.25">
      <c r="A63" s="14" t="s">
        <v>68</v>
      </c>
      <c r="B63" s="15">
        <f t="shared" si="24"/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3" ht="21" x14ac:dyDescent="0.25">
      <c r="A64" s="14" t="s">
        <v>69</v>
      </c>
      <c r="B64" s="15">
        <f t="shared" si="24"/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ht="42" x14ac:dyDescent="0.25">
      <c r="A65" s="14" t="s">
        <v>70</v>
      </c>
      <c r="B65" s="15">
        <f t="shared" si="24"/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ht="21" x14ac:dyDescent="0.25">
      <c r="A66" s="11" t="s">
        <v>71</v>
      </c>
      <c r="B66" s="15">
        <f t="shared" si="24"/>
        <v>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21" x14ac:dyDescent="0.25">
      <c r="A67" s="14" t="s">
        <v>72</v>
      </c>
      <c r="B67" s="15">
        <f t="shared" si="24"/>
        <v>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ht="21" x14ac:dyDescent="0.25">
      <c r="A68" s="14" t="s">
        <v>73</v>
      </c>
      <c r="B68" s="15">
        <f t="shared" si="24"/>
        <v>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ht="21" x14ac:dyDescent="0.25">
      <c r="A69" s="11" t="s">
        <v>74</v>
      </c>
      <c r="B69" s="15">
        <f t="shared" si="24"/>
        <v>0</v>
      </c>
      <c r="C69" s="12">
        <f t="shared" ref="C69:G69" si="25">SUM(C70:C72)</f>
        <v>0</v>
      </c>
      <c r="D69" s="12">
        <f t="shared" si="25"/>
        <v>0</v>
      </c>
      <c r="E69" s="12">
        <f t="shared" si="25"/>
        <v>0</v>
      </c>
      <c r="F69" s="12">
        <f t="shared" si="25"/>
        <v>0</v>
      </c>
      <c r="G69" s="12">
        <f t="shared" si="25"/>
        <v>0</v>
      </c>
      <c r="H69" s="12">
        <f t="shared" ref="H69:L69" si="26">SUM(H70:H72)</f>
        <v>0</v>
      </c>
      <c r="I69" s="12">
        <f t="shared" si="26"/>
        <v>0</v>
      </c>
      <c r="J69" s="12">
        <f>SUM(J70:J72)</f>
        <v>0</v>
      </c>
      <c r="K69" s="12">
        <f t="shared" ref="K69" si="27">SUM(K70:K72)</f>
        <v>0</v>
      </c>
      <c r="L69" s="12">
        <f t="shared" si="26"/>
        <v>0</v>
      </c>
    </row>
    <row r="70" spans="1:12" ht="21" x14ac:dyDescent="0.25">
      <c r="A70" s="14" t="s">
        <v>75</v>
      </c>
      <c r="B70" s="15">
        <f t="shared" si="24"/>
        <v>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ht="21" x14ac:dyDescent="0.25">
      <c r="A71" s="14" t="s">
        <v>76</v>
      </c>
      <c r="B71" s="15">
        <f t="shared" si="24"/>
        <v>0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ht="21" x14ac:dyDescent="0.25">
      <c r="A72" s="14" t="s">
        <v>77</v>
      </c>
      <c r="B72" s="15">
        <f t="shared" si="24"/>
        <v>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ht="21" x14ac:dyDescent="0.25">
      <c r="A73" s="17" t="s">
        <v>78</v>
      </c>
      <c r="B73" s="18">
        <f t="shared" ref="B73:L73" si="28">+B9+B15+B25+B35+B43+B51+B61+B66+B69</f>
        <v>521222600.32000005</v>
      </c>
      <c r="C73" s="18">
        <f t="shared" si="28"/>
        <v>27316802.340000004</v>
      </c>
      <c r="D73" s="18">
        <f t="shared" si="28"/>
        <v>67740075.109999999</v>
      </c>
      <c r="E73" s="18">
        <f t="shared" si="28"/>
        <v>54243189.960000001</v>
      </c>
      <c r="F73" s="18">
        <f t="shared" si="28"/>
        <v>35226482.57</v>
      </c>
      <c r="G73" s="18">
        <f t="shared" si="28"/>
        <v>35334201.090000004</v>
      </c>
      <c r="H73" s="18">
        <f t="shared" si="28"/>
        <v>107215311.34999999</v>
      </c>
      <c r="I73" s="18">
        <f t="shared" si="28"/>
        <v>30567716.490000002</v>
      </c>
      <c r="J73" s="18">
        <f>+J9+J15+J25+J35+J43+J51+J61+J66+J69</f>
        <v>105368555.31</v>
      </c>
      <c r="K73" s="18">
        <f t="shared" ref="K73" si="29">+K9+K15+K25+K35+K43+K51+K61+K66+K69</f>
        <v>29481965.240000002</v>
      </c>
      <c r="L73" s="18">
        <f t="shared" si="28"/>
        <v>28728300.859999999</v>
      </c>
    </row>
    <row r="74" spans="1:12" ht="21" x14ac:dyDescent="0.25">
      <c r="A74" s="19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ht="21" x14ac:dyDescent="0.25">
      <c r="A75" s="9" t="s">
        <v>79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21" x14ac:dyDescent="0.25">
      <c r="A77" s="14" t="s">
        <v>81</v>
      </c>
      <c r="B77" s="15">
        <f t="shared" ref="B77:B78" si="30">+C77+D77+E77+F77+G77</f>
        <v>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ht="21" x14ac:dyDescent="0.25">
      <c r="A78" s="14" t="s">
        <v>82</v>
      </c>
      <c r="B78" s="15">
        <f t="shared" si="30"/>
        <v>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21" x14ac:dyDescent="0.25">
      <c r="A80" s="14" t="s">
        <v>84</v>
      </c>
      <c r="B80" s="15">
        <f t="shared" ref="B80:B81" si="31">+C80+D80+E80+F80+G80</f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8" ht="21" x14ac:dyDescent="0.25">
      <c r="A81" s="14" t="s">
        <v>85</v>
      </c>
      <c r="B81" s="15">
        <f t="shared" si="31"/>
        <v>0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8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8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8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1:18" ht="21" x14ac:dyDescent="0.35">
      <c r="A85" s="21"/>
      <c r="B85" s="16"/>
      <c r="C85" s="16"/>
      <c r="D85" s="87"/>
      <c r="E85" s="87"/>
      <c r="F85" s="16"/>
      <c r="G85" s="16"/>
      <c r="H85" s="16"/>
      <c r="I85" s="16"/>
      <c r="J85" s="16"/>
      <c r="K85" s="16"/>
      <c r="L85" s="16"/>
    </row>
    <row r="86" spans="1:18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  <c r="J86" s="8"/>
      <c r="K86" s="8"/>
      <c r="L86" s="8"/>
    </row>
    <row r="87" spans="1:18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8" ht="21" x14ac:dyDescent="0.35">
      <c r="A88" s="21"/>
      <c r="B88" s="16"/>
      <c r="C88" s="16"/>
      <c r="D88" s="16"/>
      <c r="E88" s="16"/>
      <c r="F88" s="16"/>
      <c r="G88" s="16"/>
      <c r="H88" s="16"/>
      <c r="I88" s="16"/>
      <c r="J88" s="16"/>
    </row>
    <row r="89" spans="1:18" ht="21" x14ac:dyDescent="0.35">
      <c r="A89" s="21"/>
      <c r="B89" s="16"/>
      <c r="C89" s="16"/>
      <c r="D89" s="87"/>
      <c r="E89" s="87"/>
      <c r="F89" s="16"/>
      <c r="G89" s="87"/>
      <c r="H89" s="87"/>
      <c r="I89" s="87"/>
      <c r="J89" s="87"/>
      <c r="K89" s="87"/>
      <c r="L89" s="87"/>
    </row>
    <row r="90" spans="1:18" ht="21" x14ac:dyDescent="0.35">
      <c r="A90" s="21"/>
      <c r="B90" s="16"/>
      <c r="C90" s="16"/>
      <c r="D90" s="87"/>
      <c r="E90" s="87"/>
      <c r="F90" s="16"/>
      <c r="G90" s="16"/>
      <c r="H90" s="16"/>
      <c r="I90" s="16"/>
      <c r="J90" s="16"/>
    </row>
    <row r="91" spans="1:18" ht="21" x14ac:dyDescent="0.35">
      <c r="A91" s="21"/>
      <c r="B91" s="16"/>
      <c r="C91" s="16"/>
      <c r="E91" s="16"/>
      <c r="F91" s="16"/>
      <c r="G91" s="16"/>
      <c r="H91" s="16"/>
      <c r="I91" s="16"/>
      <c r="J91" s="16"/>
    </row>
    <row r="92" spans="1:18" ht="21" x14ac:dyDescent="0.35">
      <c r="A92" s="58" t="s">
        <v>91</v>
      </c>
      <c r="C92" s="47"/>
      <c r="D92" s="47"/>
      <c r="E92" s="47"/>
      <c r="G92" s="47" t="s">
        <v>97</v>
      </c>
      <c r="H92" s="47"/>
      <c r="I92" s="47"/>
      <c r="J92" s="47"/>
      <c r="K92" s="3"/>
      <c r="L92" s="3"/>
      <c r="M92" s="3"/>
      <c r="N92" s="3"/>
    </row>
    <row r="93" spans="1:18" ht="21" x14ac:dyDescent="0.25">
      <c r="A93" s="26" t="s">
        <v>100</v>
      </c>
      <c r="C93" s="37"/>
      <c r="E93" s="37"/>
      <c r="G93" s="48" t="s">
        <v>102</v>
      </c>
      <c r="H93" s="37"/>
      <c r="I93" s="37"/>
      <c r="J93" s="37"/>
      <c r="K93" s="4"/>
      <c r="L93" s="4"/>
      <c r="M93" s="4"/>
      <c r="N93" s="4"/>
      <c r="O93" s="4"/>
      <c r="P93" s="4"/>
      <c r="Q93" s="4"/>
      <c r="R93" s="4"/>
    </row>
    <row r="94" spans="1:18" ht="2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3"/>
      <c r="L94" s="3"/>
      <c r="M94" s="3"/>
      <c r="N94" s="3"/>
      <c r="O94" s="3"/>
      <c r="P94" s="3"/>
      <c r="Q94" s="3"/>
      <c r="R94" s="3"/>
    </row>
    <row r="95" spans="1:18" ht="21" x14ac:dyDescent="0.35">
      <c r="A95" s="83"/>
      <c r="B95" s="83"/>
      <c r="C95" s="83"/>
      <c r="D95" s="83"/>
      <c r="E95" s="83"/>
      <c r="F95" s="83"/>
      <c r="G95" s="83"/>
      <c r="H95" s="58"/>
      <c r="I95" s="58"/>
      <c r="J95" s="58"/>
      <c r="K95" s="3"/>
      <c r="L95" s="3"/>
      <c r="M95" s="3"/>
      <c r="N95" s="3"/>
      <c r="O95" s="3"/>
      <c r="P95" s="3"/>
      <c r="Q95" s="3"/>
      <c r="R95" s="3"/>
    </row>
    <row r="96" spans="1:18" ht="21" x14ac:dyDescent="0.25">
      <c r="A96" s="82"/>
      <c r="B96" s="82"/>
      <c r="C96" s="82"/>
      <c r="D96" s="82"/>
      <c r="E96" s="82"/>
      <c r="F96" s="82"/>
      <c r="G96" s="82"/>
      <c r="H96" s="57"/>
      <c r="I96" s="57"/>
      <c r="J96" s="57"/>
      <c r="K96" s="5"/>
      <c r="L96" s="5"/>
      <c r="M96" s="5"/>
      <c r="N96" s="5"/>
      <c r="O96" s="5"/>
      <c r="P96" s="5"/>
      <c r="Q96" s="5"/>
      <c r="R96" s="5"/>
    </row>
    <row r="97" spans="1:18" ht="21" x14ac:dyDescent="0.35">
      <c r="A97" s="83" t="s">
        <v>108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3"/>
      <c r="N97" s="3"/>
      <c r="O97" s="3"/>
      <c r="P97" s="3"/>
      <c r="Q97" s="3"/>
      <c r="R97" s="3"/>
    </row>
    <row r="98" spans="1:18" ht="21" x14ac:dyDescent="0.25">
      <c r="A98" s="82" t="s">
        <v>107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6"/>
      <c r="N98" s="6"/>
      <c r="O98" s="6"/>
      <c r="P98" s="6"/>
      <c r="Q98" s="6"/>
      <c r="R98" s="6"/>
    </row>
    <row r="99" spans="1:18" x14ac:dyDescent="0.25">
      <c r="B99" s="49"/>
      <c r="C99" s="49"/>
    </row>
    <row r="100" spans="1:18" x14ac:dyDescent="0.25">
      <c r="B100" s="49"/>
      <c r="C100" s="49"/>
    </row>
    <row r="101" spans="1:18" x14ac:dyDescent="0.25">
      <c r="B101" s="49"/>
      <c r="C101" s="49"/>
    </row>
    <row r="102" spans="1:18" x14ac:dyDescent="0.25">
      <c r="B102" s="49"/>
      <c r="C102" s="49"/>
    </row>
    <row r="103" spans="1:18" x14ac:dyDescent="0.25">
      <c r="B103" s="49"/>
      <c r="C103" s="49"/>
    </row>
    <row r="104" spans="1:18" x14ac:dyDescent="0.25">
      <c r="B104" s="49"/>
      <c r="C104" s="49"/>
    </row>
    <row r="105" spans="1:18" x14ac:dyDescent="0.25">
      <c r="A105" s="49"/>
      <c r="B105" s="49"/>
      <c r="C105"/>
      <c r="D105"/>
      <c r="E105"/>
      <c r="F105"/>
      <c r="G105"/>
      <c r="H105"/>
      <c r="I105"/>
      <c r="J105"/>
    </row>
    <row r="106" spans="1:18" x14ac:dyDescent="0.25">
      <c r="A106" s="49"/>
      <c r="B106" s="49"/>
      <c r="C106"/>
      <c r="D106"/>
      <c r="E106"/>
      <c r="F106"/>
      <c r="G106"/>
      <c r="H106"/>
      <c r="I106"/>
      <c r="J106"/>
    </row>
    <row r="107" spans="1:18" x14ac:dyDescent="0.25">
      <c r="A107" s="49"/>
      <c r="B107" s="49"/>
      <c r="C107"/>
      <c r="D107"/>
      <c r="E107"/>
      <c r="F107"/>
      <c r="G107"/>
      <c r="H107"/>
      <c r="I107"/>
      <c r="J107"/>
    </row>
    <row r="108" spans="1:18" x14ac:dyDescent="0.25">
      <c r="A108" s="49"/>
      <c r="B108" s="49"/>
      <c r="C108"/>
      <c r="D108"/>
      <c r="E108"/>
      <c r="F108"/>
      <c r="G108"/>
      <c r="H108"/>
      <c r="I108"/>
      <c r="J108"/>
    </row>
    <row r="109" spans="1:18" x14ac:dyDescent="0.25">
      <c r="A109" s="49"/>
      <c r="B109" s="49"/>
      <c r="C109"/>
      <c r="D109"/>
      <c r="E109"/>
      <c r="F109"/>
      <c r="G109"/>
      <c r="H109"/>
      <c r="I109"/>
      <c r="J109"/>
    </row>
    <row r="110" spans="1:18" x14ac:dyDescent="0.25">
      <c r="A110" s="49"/>
      <c r="B110" s="49"/>
      <c r="C110"/>
      <c r="D110"/>
      <c r="E110"/>
      <c r="F110"/>
      <c r="G110"/>
      <c r="H110"/>
      <c r="I110"/>
      <c r="J110"/>
    </row>
    <row r="111" spans="1:18" x14ac:dyDescent="0.25">
      <c r="B111"/>
      <c r="C111"/>
      <c r="D111"/>
      <c r="E111"/>
      <c r="F111"/>
      <c r="G111"/>
      <c r="H111"/>
      <c r="I111"/>
      <c r="J111"/>
    </row>
  </sheetData>
  <mergeCells count="14">
    <mergeCell ref="F6:G6"/>
    <mergeCell ref="A1:L1"/>
    <mergeCell ref="A2:L2"/>
    <mergeCell ref="A3:L3"/>
    <mergeCell ref="A4:L4"/>
    <mergeCell ref="A5:L5"/>
    <mergeCell ref="A97:L97"/>
    <mergeCell ref="A98:L98"/>
    <mergeCell ref="D85:E85"/>
    <mergeCell ref="D89:E89"/>
    <mergeCell ref="G89:L89"/>
    <mergeCell ref="D90:E90"/>
    <mergeCell ref="A95:G95"/>
    <mergeCell ref="A96:G96"/>
  </mergeCells>
  <pageMargins left="0.41" right="0.26" top="0.53" bottom="0.74803149606299213" header="0.31496062992125984" footer="0.31496062992125984"/>
  <pageSetup scale="34" orientation="landscape" r:id="rId1"/>
  <colBreaks count="2" manualBreakCount="2">
    <brk id="12" max="1048575" man="1"/>
    <brk id="13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view="pageBreakPreview" topLeftCell="H40" zoomScale="60" zoomScaleNormal="100" workbookViewId="0">
      <selection activeCell="A34"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7" width="25.28515625" style="2" customWidth="1"/>
    <col min="8" max="10" width="24" style="2" customWidth="1"/>
    <col min="11" max="12" width="24.85546875" customWidth="1"/>
    <col min="13" max="13" width="28.28515625" customWidth="1"/>
    <col min="14" max="14" width="167.7109375" bestFit="1" customWidth="1"/>
    <col min="15" max="15" width="9.140625" customWidth="1"/>
    <col min="26" max="26" width="33.7109375" customWidth="1"/>
    <col min="27" max="27" width="22.85546875" customWidth="1"/>
  </cols>
  <sheetData>
    <row r="1" spans="1:16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" t="s">
        <v>1</v>
      </c>
      <c r="O1" s="49"/>
      <c r="P1" s="49"/>
    </row>
    <row r="2" spans="1:16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28" t="s">
        <v>3</v>
      </c>
      <c r="O2" s="49"/>
      <c r="P2" s="49"/>
    </row>
    <row r="3" spans="1:16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28" t="s">
        <v>4</v>
      </c>
      <c r="O3" s="49"/>
      <c r="P3" s="49"/>
    </row>
    <row r="4" spans="1:16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" t="s">
        <v>6</v>
      </c>
      <c r="O4" s="49"/>
      <c r="P4" s="49"/>
    </row>
    <row r="5" spans="1:16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28" t="s">
        <v>8</v>
      </c>
      <c r="O5" s="49"/>
      <c r="P5" s="49"/>
    </row>
    <row r="6" spans="1:16" ht="21" x14ac:dyDescent="0.35">
      <c r="A6" s="21"/>
      <c r="B6" s="16"/>
      <c r="C6" s="16"/>
      <c r="D6" s="16"/>
      <c r="E6" s="16"/>
      <c r="F6" s="87"/>
      <c r="G6" s="87"/>
      <c r="H6" s="62"/>
      <c r="I6" s="62"/>
      <c r="J6" s="62"/>
      <c r="N6" s="28" t="s">
        <v>9</v>
      </c>
      <c r="O6" s="49"/>
      <c r="P6" s="49"/>
    </row>
    <row r="7" spans="1:16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  <c r="I7" s="8" t="s">
        <v>105</v>
      </c>
      <c r="J7" s="8" t="s">
        <v>106</v>
      </c>
      <c r="K7" s="8" t="s">
        <v>109</v>
      </c>
      <c r="L7" s="8" t="s">
        <v>110</v>
      </c>
      <c r="M7" s="8" t="s">
        <v>111</v>
      </c>
      <c r="O7" s="63"/>
    </row>
    <row r="8" spans="1:16" ht="21" x14ac:dyDescent="0.25">
      <c r="A8" s="9" t="s">
        <v>13</v>
      </c>
      <c r="B8" s="10">
        <f>+B9+B15+B25+B35+B43+B51+B61+B66+B69</f>
        <v>596619761.46000004</v>
      </c>
      <c r="C8" s="10">
        <f t="shared" ref="C8:M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si="0"/>
        <v>107215311.34999999</v>
      </c>
      <c r="I8" s="10">
        <f t="shared" si="0"/>
        <v>30567716.490000002</v>
      </c>
      <c r="J8" s="10">
        <f>+J9+J15+J25+J35+J43+J51+J61+J66+J69</f>
        <v>105368555.31</v>
      </c>
      <c r="K8" s="10">
        <f t="shared" ref="K8:L8" si="1">+K9+K15+K25+K35+K43+K51+K61+K66+K69</f>
        <v>29481965.240000002</v>
      </c>
      <c r="L8" s="10">
        <f t="shared" si="1"/>
        <v>28728300.859999999</v>
      </c>
      <c r="M8" s="10">
        <f t="shared" si="0"/>
        <v>75397161.140000001</v>
      </c>
    </row>
    <row r="9" spans="1:16" ht="21" x14ac:dyDescent="0.25">
      <c r="A9" s="11" t="s">
        <v>14</v>
      </c>
      <c r="B9" s="12">
        <f>SUM(B10:B14)</f>
        <v>288363373.21000004</v>
      </c>
      <c r="C9" s="12">
        <f t="shared" ref="C9:M9" si="2">SUM(C10:C14)</f>
        <v>22774943.780000001</v>
      </c>
      <c r="D9" s="12">
        <f t="shared" si="2"/>
        <v>28524821.620000001</v>
      </c>
      <c r="E9" s="12">
        <f t="shared" si="2"/>
        <v>26377788.43</v>
      </c>
      <c r="F9" s="12">
        <f t="shared" si="2"/>
        <v>26333401.780000001</v>
      </c>
      <c r="G9" s="12">
        <f t="shared" si="2"/>
        <v>26698320.560000002</v>
      </c>
      <c r="H9" s="12">
        <f t="shared" si="2"/>
        <v>26353639.579999998</v>
      </c>
      <c r="I9" s="12">
        <f t="shared" si="2"/>
        <v>26855119.949999999</v>
      </c>
      <c r="J9" s="12">
        <f>SUM(J10:J14)</f>
        <v>37203320.980000004</v>
      </c>
      <c r="K9" s="12">
        <f t="shared" ref="K9:L9" si="3">SUM(K10:K14)</f>
        <v>18130310.07</v>
      </c>
      <c r="L9" s="12">
        <f t="shared" si="3"/>
        <v>20490929.75</v>
      </c>
      <c r="M9" s="12">
        <f t="shared" si="2"/>
        <v>28620776.709999997</v>
      </c>
    </row>
    <row r="10" spans="1:16" ht="21" x14ac:dyDescent="0.25">
      <c r="A10" s="14" t="s">
        <v>15</v>
      </c>
      <c r="B10" s="15">
        <f>+C10+D10+E10+F10+G10+M10+H10+I10+J10+K10+L10</f>
        <v>229643707.08000001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  <c r="I10" s="15">
        <v>22802301.379999999</v>
      </c>
      <c r="J10" s="15">
        <v>18158440.210000001</v>
      </c>
      <c r="K10" s="15">
        <v>15739975.24</v>
      </c>
      <c r="L10" s="15">
        <v>16055242.529999999</v>
      </c>
      <c r="M10" s="15">
        <v>23677334.199999999</v>
      </c>
    </row>
    <row r="11" spans="1:16" ht="21" x14ac:dyDescent="0.25">
      <c r="A11" s="14" t="s">
        <v>16</v>
      </c>
      <c r="B11" s="15">
        <f t="shared" ref="B11:B13" si="4">+C11+D11+E11+F11+G11+M11+H11+I11+J11+K11+L11</f>
        <v>27204098.890000001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  <c r="I11" s="15">
        <v>1104500</v>
      </c>
      <c r="J11" s="15">
        <v>16288465.560000001</v>
      </c>
      <c r="K11" s="15">
        <v>0</v>
      </c>
      <c r="L11" s="15">
        <v>2006000</v>
      </c>
      <c r="M11" s="15">
        <v>1374466.67</v>
      </c>
    </row>
    <row r="12" spans="1:16" ht="21" x14ac:dyDescent="0.25">
      <c r="A12" s="14" t="s">
        <v>17</v>
      </c>
      <c r="B12" s="15">
        <f t="shared" si="4"/>
        <v>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6" ht="21" x14ac:dyDescent="0.25">
      <c r="A13" s="14" t="s">
        <v>18</v>
      </c>
      <c r="B13" s="15">
        <f t="shared" si="4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6" ht="21" x14ac:dyDescent="0.25">
      <c r="A14" s="14" t="s">
        <v>19</v>
      </c>
      <c r="B14" s="15">
        <f>+C14+D14+E14+F14+G14+M14+H14+I14+J14+K14+L14</f>
        <v>31515567.240000002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  <c r="I14" s="15">
        <v>2948318.57</v>
      </c>
      <c r="J14" s="15">
        <v>2756415.21</v>
      </c>
      <c r="K14" s="15">
        <v>2390334.83</v>
      </c>
      <c r="L14" s="15">
        <v>2429687.2200000002</v>
      </c>
      <c r="M14" s="15">
        <v>3568975.84</v>
      </c>
    </row>
    <row r="15" spans="1:16" ht="21" x14ac:dyDescent="0.25">
      <c r="A15" s="11" t="s">
        <v>20</v>
      </c>
      <c r="B15" s="12">
        <f>SUM(B16:B24)</f>
        <v>90305890.470000014</v>
      </c>
      <c r="C15" s="12">
        <f t="shared" ref="C15:M15" si="5">SUM(C16:C24)</f>
        <v>4541858.5600000005</v>
      </c>
      <c r="D15" s="12">
        <f t="shared" si="5"/>
        <v>15806317.43</v>
      </c>
      <c r="E15" s="12">
        <f t="shared" si="5"/>
        <v>9053233.0600000005</v>
      </c>
      <c r="F15" s="12">
        <f t="shared" si="5"/>
        <v>3851155.6899999995</v>
      </c>
      <c r="G15" s="12">
        <f t="shared" si="5"/>
        <v>3625909.0300000003</v>
      </c>
      <c r="H15" s="12">
        <f t="shared" si="5"/>
        <v>25691955.760000002</v>
      </c>
      <c r="I15" s="12">
        <f t="shared" si="5"/>
        <v>-1506619.5900000003</v>
      </c>
      <c r="J15" s="12">
        <f>SUM(J16:J24)</f>
        <v>9141552.7799999993</v>
      </c>
      <c r="K15" s="12">
        <f t="shared" ref="K15:L15" si="6">SUM(K16:K24)</f>
        <v>9118086.4299999997</v>
      </c>
      <c r="L15" s="12">
        <f t="shared" si="6"/>
        <v>6106056.8900000006</v>
      </c>
      <c r="M15" s="12">
        <f t="shared" si="5"/>
        <v>4876384.43</v>
      </c>
    </row>
    <row r="16" spans="1:16" ht="21" x14ac:dyDescent="0.25">
      <c r="A16" s="14" t="s">
        <v>21</v>
      </c>
      <c r="B16" s="15">
        <f t="shared" ref="B16:B24" si="7">+C16+D16+E16+F16+G16+M16+H16+I16+J16+K16+L16</f>
        <v>24551232.970000003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  <c r="I16" s="15">
        <v>2730492.49</v>
      </c>
      <c r="J16" s="15">
        <v>1366724.39</v>
      </c>
      <c r="K16" s="15">
        <v>2529725.7400000002</v>
      </c>
      <c r="L16" s="15">
        <v>1761171.45</v>
      </c>
      <c r="M16" s="15">
        <v>1683646.75</v>
      </c>
    </row>
    <row r="17" spans="1:13" ht="21" x14ac:dyDescent="0.25">
      <c r="A17" s="14" t="s">
        <v>22</v>
      </c>
      <c r="B17" s="15">
        <f t="shared" si="7"/>
        <v>886796.2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  <c r="I17" s="15">
        <v>0</v>
      </c>
      <c r="J17" s="15">
        <v>0</v>
      </c>
      <c r="K17" s="15">
        <v>368877.2</v>
      </c>
      <c r="L17" s="15">
        <v>29367.84</v>
      </c>
      <c r="M17" s="15">
        <v>0</v>
      </c>
    </row>
    <row r="18" spans="1:13" ht="21" x14ac:dyDescent="0.25">
      <c r="A18" s="14" t="s">
        <v>23</v>
      </c>
      <c r="B18" s="15">
        <f t="shared" si="7"/>
        <v>13928473.6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  <c r="I18" s="15">
        <v>2655300</v>
      </c>
      <c r="J18" s="15"/>
      <c r="K18" s="15">
        <v>539400</v>
      </c>
      <c r="L18" s="15">
        <v>414173.6</v>
      </c>
      <c r="M18" s="15">
        <v>0</v>
      </c>
    </row>
    <row r="19" spans="1:13" ht="18" customHeight="1" x14ac:dyDescent="0.25">
      <c r="A19" s="14" t="s">
        <v>24</v>
      </c>
      <c r="B19" s="15">
        <f t="shared" si="7"/>
        <v>426882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  <c r="I19" s="15">
        <v>0</v>
      </c>
      <c r="J19" s="15">
        <v>0</v>
      </c>
      <c r="K19" s="15">
        <v>146060</v>
      </c>
      <c r="L19" s="15">
        <v>185262</v>
      </c>
      <c r="M19" s="15"/>
    </row>
    <row r="20" spans="1:13" ht="21" x14ac:dyDescent="0.25">
      <c r="A20" s="14" t="s">
        <v>25</v>
      </c>
      <c r="B20" s="15">
        <f t="shared" si="7"/>
        <v>6516941.7100000009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  <c r="I20" s="15">
        <v>639415.82999999996</v>
      </c>
      <c r="J20" s="15">
        <v>711912.65</v>
      </c>
      <c r="K20" s="15">
        <v>1028300.82</v>
      </c>
      <c r="L20" s="15">
        <v>580388.18999999994</v>
      </c>
      <c r="M20" s="15">
        <v>409996.29</v>
      </c>
    </row>
    <row r="21" spans="1:13" ht="21" x14ac:dyDescent="0.25">
      <c r="A21" s="14" t="s">
        <v>26</v>
      </c>
      <c r="B21" s="15">
        <f t="shared" si="7"/>
        <v>8630737.0999999996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  <c r="I21" s="56">
        <v>488377</v>
      </c>
      <c r="J21" s="15">
        <v>379180.58</v>
      </c>
      <c r="K21" s="15">
        <v>900780.01</v>
      </c>
      <c r="L21" s="15">
        <v>965558.95</v>
      </c>
      <c r="M21" s="15">
        <v>1147915.29</v>
      </c>
    </row>
    <row r="22" spans="1:13" ht="42" x14ac:dyDescent="0.25">
      <c r="A22" s="14" t="s">
        <v>27</v>
      </c>
      <c r="B22" s="15">
        <f t="shared" si="7"/>
        <v>8760927.8200000003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  <c r="I22" s="15">
        <v>178416</v>
      </c>
      <c r="J22" s="15">
        <v>1326221.48</v>
      </c>
      <c r="K22" s="15">
        <v>1723754.58</v>
      </c>
      <c r="L22" s="15">
        <v>370000</v>
      </c>
      <c r="M22" s="15">
        <v>533959.06999999995</v>
      </c>
    </row>
    <row r="23" spans="1:13" ht="21" x14ac:dyDescent="0.25">
      <c r="A23" s="14" t="s">
        <v>28</v>
      </c>
      <c r="B23" s="15">
        <f t="shared" si="7"/>
        <v>12132125.510000002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  <c r="I23" s="15">
        <v>-11296037.810000001</v>
      </c>
      <c r="J23" s="15">
        <v>2383182.08</v>
      </c>
      <c r="K23" s="15">
        <v>501154.48</v>
      </c>
      <c r="L23" s="15">
        <v>160371.46</v>
      </c>
      <c r="M23" s="15">
        <v>128729.93</v>
      </c>
    </row>
    <row r="24" spans="1:13" ht="21" x14ac:dyDescent="0.25">
      <c r="A24" s="14" t="s">
        <v>29</v>
      </c>
      <c r="B24" s="15">
        <f t="shared" si="7"/>
        <v>14471773.559999999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  <c r="I24" s="15">
        <v>3097416.9</v>
      </c>
      <c r="J24" s="15">
        <v>2974331.6</v>
      </c>
      <c r="K24" s="15">
        <v>1380033.6</v>
      </c>
      <c r="L24" s="15">
        <v>1639763.4</v>
      </c>
      <c r="M24" s="15">
        <v>972137.1</v>
      </c>
    </row>
    <row r="25" spans="1:13" ht="21" x14ac:dyDescent="0.25">
      <c r="A25" s="11" t="s">
        <v>30</v>
      </c>
      <c r="B25" s="12">
        <f t="shared" ref="B25:G25" si="8">SUM(B26:B34)</f>
        <v>201444714.66999999</v>
      </c>
      <c r="C25" s="12">
        <f t="shared" si="8"/>
        <v>0</v>
      </c>
      <c r="D25" s="12">
        <f t="shared" si="8"/>
        <v>23068596.090000004</v>
      </c>
      <c r="E25" s="12">
        <f t="shared" si="8"/>
        <v>18335842.189999998</v>
      </c>
      <c r="F25" s="12">
        <f t="shared" si="8"/>
        <v>3795000</v>
      </c>
      <c r="G25" s="12">
        <f t="shared" si="8"/>
        <v>1141429.5</v>
      </c>
      <c r="H25" s="12">
        <f t="shared" ref="H25:M25" si="9">SUM(H26:H34)</f>
        <v>47634476.009999998</v>
      </c>
      <c r="I25" s="12">
        <f t="shared" si="9"/>
        <v>2180806.37</v>
      </c>
      <c r="J25" s="12">
        <f>SUM(J26:J34)</f>
        <v>59023681.549999997</v>
      </c>
      <c r="K25" s="12">
        <f t="shared" ref="K25:L25" si="10">SUM(K26:K34)</f>
        <v>2233568.7400000002</v>
      </c>
      <c r="L25" s="12">
        <f t="shared" si="10"/>
        <v>2131314.2200000002</v>
      </c>
      <c r="M25" s="12">
        <f t="shared" si="9"/>
        <v>41900000</v>
      </c>
    </row>
    <row r="26" spans="1:13" ht="21" x14ac:dyDescent="0.25">
      <c r="A26" s="14" t="s">
        <v>31</v>
      </c>
      <c r="B26" s="15">
        <f t="shared" ref="B26:B34" si="11">+C26+D26+E26+F26+G26+M26+H26+I26+J26+K26+L26</f>
        <v>4835320.76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  <c r="I26" s="15">
        <v>0</v>
      </c>
      <c r="J26" s="15">
        <v>3999223.55</v>
      </c>
      <c r="K26" s="15">
        <v>291035.21000000002</v>
      </c>
      <c r="L26" s="15">
        <v>131314.22</v>
      </c>
      <c r="M26" s="15"/>
    </row>
    <row r="27" spans="1:13" ht="21" x14ac:dyDescent="0.25">
      <c r="A27" s="14" t="s">
        <v>32</v>
      </c>
      <c r="B27" s="15">
        <f t="shared" si="11"/>
        <v>199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63720</v>
      </c>
      <c r="K27" s="15">
        <v>-63521</v>
      </c>
      <c r="L27" s="15">
        <v>0</v>
      </c>
      <c r="M27" s="15">
        <v>0</v>
      </c>
    </row>
    <row r="28" spans="1:13" ht="21" x14ac:dyDescent="0.25">
      <c r="A28" s="14" t="s">
        <v>33</v>
      </c>
      <c r="B28" s="15">
        <f t="shared" si="11"/>
        <v>160675669.65000001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  <c r="I28" s="15">
        <v>75520</v>
      </c>
      <c r="J28" s="15">
        <v>44600515</v>
      </c>
      <c r="K28" s="15">
        <v>8976.94</v>
      </c>
      <c r="L28" s="15">
        <v>0</v>
      </c>
      <c r="M28" s="15">
        <v>41900000</v>
      </c>
    </row>
    <row r="29" spans="1:13" ht="21" x14ac:dyDescent="0.25">
      <c r="A29" s="14" t="s">
        <v>34</v>
      </c>
      <c r="B29" s="15">
        <f t="shared" si="11"/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</row>
    <row r="30" spans="1:13" ht="21" x14ac:dyDescent="0.25">
      <c r="A30" s="14" t="s">
        <v>35</v>
      </c>
      <c r="B30" s="15">
        <f t="shared" si="11"/>
        <v>41048.47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  <c r="I30" s="15">
        <v>0</v>
      </c>
      <c r="J30" s="15">
        <v>0</v>
      </c>
      <c r="K30" s="15">
        <v>13387.65</v>
      </c>
      <c r="L30" s="15">
        <v>0</v>
      </c>
      <c r="M30" s="15">
        <v>0</v>
      </c>
    </row>
    <row r="31" spans="1:13" ht="21" x14ac:dyDescent="0.25">
      <c r="A31" s="14" t="s">
        <v>36</v>
      </c>
      <c r="B31" s="15">
        <f t="shared" si="11"/>
        <v>19094.370000000003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  <c r="I31" s="15">
        <v>0</v>
      </c>
      <c r="J31" s="15">
        <v>13806</v>
      </c>
      <c r="K31" s="15">
        <v>3223.26</v>
      </c>
      <c r="L31" s="15">
        <v>0</v>
      </c>
      <c r="M31" s="15">
        <v>0</v>
      </c>
    </row>
    <row r="32" spans="1:13" ht="21" x14ac:dyDescent="0.25">
      <c r="A32" s="14" t="s">
        <v>37</v>
      </c>
      <c r="B32" s="15">
        <f t="shared" si="11"/>
        <v>7773064.54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  <c r="I32" s="15">
        <v>0</v>
      </c>
      <c r="J32" s="15">
        <v>305620</v>
      </c>
      <c r="K32" s="15">
        <v>3506811.24</v>
      </c>
      <c r="L32" s="15">
        <v>0</v>
      </c>
      <c r="M32" s="15">
        <v>0</v>
      </c>
    </row>
    <row r="33" spans="1:13" ht="42" x14ac:dyDescent="0.25">
      <c r="A33" s="14" t="s">
        <v>38</v>
      </c>
      <c r="B33" s="15">
        <f t="shared" si="11"/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21" x14ac:dyDescent="0.25">
      <c r="A34" s="14" t="s">
        <v>39</v>
      </c>
      <c r="B34" s="15">
        <f t="shared" si="11"/>
        <v>28100317.880000003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  <c r="I34" s="15">
        <v>2105286.37</v>
      </c>
      <c r="J34" s="15">
        <v>10040797</v>
      </c>
      <c r="K34" s="15">
        <v>-1526344.56</v>
      </c>
      <c r="L34" s="15">
        <v>2000000</v>
      </c>
      <c r="M34" s="15">
        <v>0</v>
      </c>
    </row>
    <row r="35" spans="1:13" ht="21" x14ac:dyDescent="0.25">
      <c r="A35" s="11" t="s">
        <v>40</v>
      </c>
      <c r="B35" s="12">
        <f t="shared" ref="B35:G35" si="12">SUM(B36:B41)</f>
        <v>4369936.28</v>
      </c>
      <c r="C35" s="12">
        <f t="shared" si="12"/>
        <v>0</v>
      </c>
      <c r="D35" s="12">
        <f t="shared" si="12"/>
        <v>20000</v>
      </c>
      <c r="E35" s="12">
        <f t="shared" si="12"/>
        <v>476326.28</v>
      </c>
      <c r="F35" s="12">
        <f t="shared" si="12"/>
        <v>502390</v>
      </c>
      <c r="G35" s="12">
        <f t="shared" si="12"/>
        <v>345000</v>
      </c>
      <c r="H35" s="12">
        <f t="shared" ref="H35:M35" si="13">SUM(H36:H41)</f>
        <v>1001320</v>
      </c>
      <c r="I35" s="12">
        <f t="shared" si="13"/>
        <v>2024900</v>
      </c>
      <c r="J35" s="12">
        <f>SUM(J36:J41)</f>
        <v>0</v>
      </c>
      <c r="K35" s="12">
        <f t="shared" ref="K35:L35" si="14">SUM(K36:K41)</f>
        <v>0</v>
      </c>
      <c r="L35" s="12">
        <f t="shared" si="14"/>
        <v>0</v>
      </c>
      <c r="M35" s="12">
        <f t="shared" si="13"/>
        <v>0</v>
      </c>
    </row>
    <row r="36" spans="1:13" ht="21" x14ac:dyDescent="0.25">
      <c r="A36" s="14" t="s">
        <v>41</v>
      </c>
      <c r="B36" s="15">
        <f t="shared" ref="B36:B50" si="15">+C36+D36+E36+F36+G36+M36+H36+I36+J36+K36+L36</f>
        <v>4369936.28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  <c r="I36" s="15">
        <v>2024900</v>
      </c>
      <c r="J36" s="15">
        <v>0</v>
      </c>
      <c r="K36" s="15">
        <v>0</v>
      </c>
      <c r="L36" s="15">
        <v>0</v>
      </c>
      <c r="M36" s="15">
        <v>0</v>
      </c>
    </row>
    <row r="37" spans="1:13" ht="21" x14ac:dyDescent="0.25">
      <c r="A37" s="14" t="s">
        <v>42</v>
      </c>
      <c r="B37" s="15">
        <f t="shared" si="15"/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</row>
    <row r="38" spans="1:13" ht="21" x14ac:dyDescent="0.25">
      <c r="A38" s="14" t="s">
        <v>43</v>
      </c>
      <c r="B38" s="15">
        <f t="shared" si="15"/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21" x14ac:dyDescent="0.25">
      <c r="A39" s="14" t="s">
        <v>44</v>
      </c>
      <c r="B39" s="15">
        <f t="shared" si="15"/>
        <v>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21" x14ac:dyDescent="0.25">
      <c r="A40" s="14" t="s">
        <v>45</v>
      </c>
      <c r="B40" s="15">
        <f t="shared" si="15"/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21" x14ac:dyDescent="0.25">
      <c r="A41" s="14" t="s">
        <v>46</v>
      </c>
      <c r="B41" s="15">
        <f t="shared" si="15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21" x14ac:dyDescent="0.25">
      <c r="A42" s="14" t="s">
        <v>47</v>
      </c>
      <c r="B42" s="15">
        <f t="shared" si="15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21" x14ac:dyDescent="0.25">
      <c r="A43" s="11" t="s">
        <v>48</v>
      </c>
      <c r="B43" s="15">
        <f t="shared" si="15"/>
        <v>0</v>
      </c>
      <c r="C43" s="12">
        <f t="shared" ref="C43:G43" si="16">SUM(C44:C50)</f>
        <v>0</v>
      </c>
      <c r="D43" s="12">
        <f t="shared" si="16"/>
        <v>0</v>
      </c>
      <c r="E43" s="12">
        <f t="shared" si="16"/>
        <v>0</v>
      </c>
      <c r="F43" s="12">
        <f t="shared" si="16"/>
        <v>0</v>
      </c>
      <c r="G43" s="12">
        <f t="shared" si="16"/>
        <v>0</v>
      </c>
      <c r="H43" s="12">
        <f t="shared" ref="H43:M43" si="17">SUM(H44:H50)</f>
        <v>0</v>
      </c>
      <c r="I43" s="12">
        <f t="shared" si="17"/>
        <v>0</v>
      </c>
      <c r="J43" s="12">
        <f>SUM(J44:J50)</f>
        <v>0</v>
      </c>
      <c r="K43" s="12">
        <f t="shared" ref="K43:L43" si="18">SUM(K44:K50)</f>
        <v>0</v>
      </c>
      <c r="L43" s="12">
        <f t="shared" si="18"/>
        <v>0</v>
      </c>
      <c r="M43" s="12">
        <f t="shared" si="17"/>
        <v>0</v>
      </c>
    </row>
    <row r="44" spans="1:13" ht="21" x14ac:dyDescent="0.25">
      <c r="A44" s="14" t="s">
        <v>49</v>
      </c>
      <c r="B44" s="15">
        <f t="shared" si="15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21" x14ac:dyDescent="0.25">
      <c r="A45" s="14" t="s">
        <v>50</v>
      </c>
      <c r="B45" s="15">
        <f t="shared" si="15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21" x14ac:dyDescent="0.25">
      <c r="A46" s="14" t="s">
        <v>51</v>
      </c>
      <c r="B46" s="15">
        <f t="shared" si="15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21" x14ac:dyDescent="0.25">
      <c r="A47" s="14" t="s">
        <v>52</v>
      </c>
      <c r="B47" s="15">
        <f t="shared" si="15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21" x14ac:dyDescent="0.25">
      <c r="A48" s="14" t="s">
        <v>53</v>
      </c>
      <c r="B48" s="15">
        <f t="shared" si="15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4" ht="21" x14ac:dyDescent="0.25">
      <c r="A49" s="14" t="s">
        <v>54</v>
      </c>
      <c r="B49" s="15">
        <f t="shared" si="15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4" ht="21" x14ac:dyDescent="0.25">
      <c r="A50" s="14" t="s">
        <v>55</v>
      </c>
      <c r="B50" s="15">
        <f t="shared" si="15"/>
        <v>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4" ht="21" x14ac:dyDescent="0.25">
      <c r="A51" s="11" t="s">
        <v>56</v>
      </c>
      <c r="B51" s="12">
        <f t="shared" ref="B51:M51" si="19">SUM(B52:B60)</f>
        <v>11391311.73</v>
      </c>
      <c r="C51" s="12">
        <f t="shared" si="19"/>
        <v>0</v>
      </c>
      <c r="D51" s="12">
        <f t="shared" si="19"/>
        <v>320339.96999999997</v>
      </c>
      <c r="E51" s="12">
        <f t="shared" si="19"/>
        <v>0</v>
      </c>
      <c r="F51" s="12">
        <f t="shared" si="19"/>
        <v>0</v>
      </c>
      <c r="G51" s="12">
        <f t="shared" si="19"/>
        <v>3523542</v>
      </c>
      <c r="H51" s="12">
        <f t="shared" si="19"/>
        <v>6533920</v>
      </c>
      <c r="I51" s="12">
        <f t="shared" si="19"/>
        <v>1013509.76</v>
      </c>
      <c r="J51" s="12">
        <f>SUM(J52:J60)</f>
        <v>0</v>
      </c>
      <c r="K51" s="12">
        <f t="shared" ref="K51:L51" si="20">SUM(K52:K60)</f>
        <v>0</v>
      </c>
      <c r="L51" s="12">
        <f t="shared" si="20"/>
        <v>0</v>
      </c>
      <c r="M51" s="12">
        <f t="shared" si="19"/>
        <v>0</v>
      </c>
    </row>
    <row r="52" spans="1:14" ht="21" x14ac:dyDescent="0.25">
      <c r="A52" s="14" t="s">
        <v>57</v>
      </c>
      <c r="B52" s="15">
        <f t="shared" ref="B52:B60" si="21">+C52+D52+E52+F52+G52+M52+H52+I52+J52+K52+L52</f>
        <v>4813849.7299999995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  <c r="I52" s="15">
        <v>1013509.76</v>
      </c>
      <c r="J52" s="15">
        <v>0</v>
      </c>
      <c r="K52" s="15">
        <v>0</v>
      </c>
      <c r="L52" s="15">
        <v>0</v>
      </c>
      <c r="M52" s="15">
        <v>0</v>
      </c>
    </row>
    <row r="53" spans="1:14" ht="21" x14ac:dyDescent="0.25">
      <c r="A53" s="14" t="s">
        <v>58</v>
      </c>
      <c r="B53" s="15">
        <f t="shared" si="21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</row>
    <row r="54" spans="1:14" ht="21" x14ac:dyDescent="0.25">
      <c r="A54" s="14" t="s">
        <v>59</v>
      </c>
      <c r="B54" s="15">
        <f t="shared" si="21"/>
        <v>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4" ht="21" x14ac:dyDescent="0.25">
      <c r="A55" s="14" t="s">
        <v>60</v>
      </c>
      <c r="B55" s="15">
        <f t="shared" si="21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</row>
    <row r="56" spans="1:14" ht="21" x14ac:dyDescent="0.25">
      <c r="A56" s="14" t="s">
        <v>61</v>
      </c>
      <c r="B56" s="15">
        <f t="shared" si="21"/>
        <v>43542</v>
      </c>
      <c r="C56" s="15"/>
      <c r="D56" s="15"/>
      <c r="E56" s="15"/>
      <c r="F56" s="15"/>
      <c r="G56" s="15">
        <v>43542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</row>
    <row r="57" spans="1:14" ht="21" x14ac:dyDescent="0.25">
      <c r="A57" s="14" t="s">
        <v>62</v>
      </c>
      <c r="B57" s="15">
        <f t="shared" si="21"/>
        <v>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4" ht="21" x14ac:dyDescent="0.25">
      <c r="A58" s="14" t="s">
        <v>63</v>
      </c>
      <c r="B58" s="15">
        <f t="shared" si="21"/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4" ht="21" x14ac:dyDescent="0.25">
      <c r="A59" s="14" t="s">
        <v>64</v>
      </c>
      <c r="B59" s="15">
        <f t="shared" si="21"/>
        <v>6533920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46"/>
    </row>
    <row r="60" spans="1:14" ht="21" x14ac:dyDescent="0.25">
      <c r="A60" s="14" t="s">
        <v>65</v>
      </c>
      <c r="B60" s="15">
        <f t="shared" si="21"/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4" ht="21" x14ac:dyDescent="0.25">
      <c r="A61" s="11" t="s">
        <v>66</v>
      </c>
      <c r="B61" s="12">
        <f t="shared" ref="B61:M61" si="22">SUM(B62:B64)</f>
        <v>744535.1</v>
      </c>
      <c r="C61" s="12">
        <f t="shared" si="22"/>
        <v>0</v>
      </c>
      <c r="D61" s="12">
        <f t="shared" si="22"/>
        <v>0</v>
      </c>
      <c r="E61" s="12">
        <f t="shared" si="22"/>
        <v>0</v>
      </c>
      <c r="F61" s="12">
        <f t="shared" si="22"/>
        <v>744535.1</v>
      </c>
      <c r="G61" s="12">
        <f t="shared" si="22"/>
        <v>0</v>
      </c>
      <c r="H61" s="12">
        <f t="shared" si="22"/>
        <v>0</v>
      </c>
      <c r="I61" s="12">
        <f t="shared" si="22"/>
        <v>0</v>
      </c>
      <c r="J61" s="12">
        <f>SUM(J62:J64)</f>
        <v>0</v>
      </c>
      <c r="K61" s="12">
        <f t="shared" ref="K61:L61" si="23">SUM(K62:K64)</f>
        <v>0</v>
      </c>
      <c r="L61" s="12">
        <f t="shared" si="23"/>
        <v>0</v>
      </c>
      <c r="M61" s="12">
        <f t="shared" si="22"/>
        <v>0</v>
      </c>
    </row>
    <row r="62" spans="1:14" ht="21" x14ac:dyDescent="0.25">
      <c r="A62" s="14" t="s">
        <v>67</v>
      </c>
      <c r="B62" s="15">
        <f t="shared" ref="B62:B72" si="24">+C62+D62+E62+F62+G62+M62+H62+I62+J62+K62+L62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</row>
    <row r="63" spans="1:14" ht="21" x14ac:dyDescent="0.25">
      <c r="A63" s="14" t="s">
        <v>68</v>
      </c>
      <c r="B63" s="15">
        <f t="shared" si="24"/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ht="21" x14ac:dyDescent="0.25">
      <c r="A64" s="14" t="s">
        <v>69</v>
      </c>
      <c r="B64" s="15">
        <f t="shared" si="24"/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42" x14ac:dyDescent="0.25">
      <c r="A65" s="14" t="s">
        <v>70</v>
      </c>
      <c r="B65" s="15">
        <f t="shared" si="24"/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ht="21" x14ac:dyDescent="0.25">
      <c r="A66" s="11" t="s">
        <v>71</v>
      </c>
      <c r="B66" s="15">
        <f t="shared" si="24"/>
        <v>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21" x14ac:dyDescent="0.25">
      <c r="A67" s="14" t="s">
        <v>72</v>
      </c>
      <c r="B67" s="15">
        <f t="shared" si="24"/>
        <v>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21" x14ac:dyDescent="0.25">
      <c r="A68" s="14" t="s">
        <v>73</v>
      </c>
      <c r="B68" s="15">
        <f t="shared" si="24"/>
        <v>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21" x14ac:dyDescent="0.25">
      <c r="A69" s="11" t="s">
        <v>74</v>
      </c>
      <c r="B69" s="15">
        <f t="shared" si="24"/>
        <v>0</v>
      </c>
      <c r="C69" s="12">
        <f t="shared" ref="C69:G69" si="25">SUM(C70:C72)</f>
        <v>0</v>
      </c>
      <c r="D69" s="12">
        <f t="shared" si="25"/>
        <v>0</v>
      </c>
      <c r="E69" s="12">
        <f t="shared" si="25"/>
        <v>0</v>
      </c>
      <c r="F69" s="12">
        <f t="shared" si="25"/>
        <v>0</v>
      </c>
      <c r="G69" s="12">
        <f t="shared" si="25"/>
        <v>0</v>
      </c>
      <c r="H69" s="12">
        <f t="shared" ref="H69:M69" si="26">SUM(H70:H72)</f>
        <v>0</v>
      </c>
      <c r="I69" s="12">
        <f t="shared" si="26"/>
        <v>0</v>
      </c>
      <c r="J69" s="12">
        <f>SUM(J70:J72)</f>
        <v>0</v>
      </c>
      <c r="K69" s="12">
        <f t="shared" ref="K69:L69" si="27">SUM(K70:K72)</f>
        <v>0</v>
      </c>
      <c r="L69" s="12">
        <f t="shared" si="27"/>
        <v>0</v>
      </c>
      <c r="M69" s="12">
        <f t="shared" si="26"/>
        <v>0</v>
      </c>
    </row>
    <row r="70" spans="1:13" ht="21" x14ac:dyDescent="0.25">
      <c r="A70" s="14" t="s">
        <v>75</v>
      </c>
      <c r="B70" s="15">
        <f t="shared" si="24"/>
        <v>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ht="21" x14ac:dyDescent="0.25">
      <c r="A71" s="14" t="s">
        <v>76</v>
      </c>
      <c r="B71" s="15">
        <f t="shared" si="24"/>
        <v>0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21" x14ac:dyDescent="0.25">
      <c r="A72" s="14" t="s">
        <v>77</v>
      </c>
      <c r="B72" s="15">
        <f t="shared" si="24"/>
        <v>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21" x14ac:dyDescent="0.25">
      <c r="A73" s="17" t="s">
        <v>78</v>
      </c>
      <c r="B73" s="18">
        <f t="shared" ref="B73:M73" si="28">+B9+B15+B25+B35+B43+B51+B61+B66+B69</f>
        <v>596619761.46000004</v>
      </c>
      <c r="C73" s="18">
        <f t="shared" si="28"/>
        <v>27316802.340000004</v>
      </c>
      <c r="D73" s="18">
        <f t="shared" si="28"/>
        <v>67740075.109999999</v>
      </c>
      <c r="E73" s="18">
        <f t="shared" si="28"/>
        <v>54243189.960000001</v>
      </c>
      <c r="F73" s="18">
        <f t="shared" si="28"/>
        <v>35226482.57</v>
      </c>
      <c r="G73" s="18">
        <f t="shared" si="28"/>
        <v>35334201.090000004</v>
      </c>
      <c r="H73" s="18">
        <f t="shared" si="28"/>
        <v>107215311.34999999</v>
      </c>
      <c r="I73" s="18">
        <f t="shared" si="28"/>
        <v>30567716.490000002</v>
      </c>
      <c r="J73" s="18">
        <f>+J9+J15+J25+J35+J43+J51+J61+J66+J69</f>
        <v>105368555.31</v>
      </c>
      <c r="K73" s="18">
        <f t="shared" ref="K73:L73" si="29">+K9+K15+K25+K35+K43+K51+K61+K66+K69</f>
        <v>29481965.240000002</v>
      </c>
      <c r="L73" s="18">
        <f t="shared" si="29"/>
        <v>28728300.859999999</v>
      </c>
      <c r="M73" s="18">
        <f t="shared" si="28"/>
        <v>75397161.140000001</v>
      </c>
    </row>
    <row r="74" spans="1:13" ht="21" x14ac:dyDescent="0.25">
      <c r="A74" s="19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21" x14ac:dyDescent="0.25">
      <c r="A75" s="9" t="s">
        <v>79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21" x14ac:dyDescent="0.25">
      <c r="A77" s="14" t="s">
        <v>81</v>
      </c>
      <c r="B77" s="15">
        <f t="shared" ref="B77:B78" si="30">+C77+D77+E77+F77+G77</f>
        <v>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21" x14ac:dyDescent="0.25">
      <c r="A78" s="14" t="s">
        <v>82</v>
      </c>
      <c r="B78" s="15">
        <f t="shared" si="30"/>
        <v>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21" x14ac:dyDescent="0.25">
      <c r="A80" s="14" t="s">
        <v>84</v>
      </c>
      <c r="B80" s="15">
        <f t="shared" ref="B80:B81" si="31">+C80+D80+E80+F80+G80</f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9" ht="21" x14ac:dyDescent="0.25">
      <c r="A81" s="14" t="s">
        <v>85</v>
      </c>
      <c r="B81" s="15">
        <f t="shared" si="31"/>
        <v>0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9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9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9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9" ht="21" x14ac:dyDescent="0.35">
      <c r="A85" s="21"/>
      <c r="B85" s="16"/>
      <c r="C85" s="16"/>
      <c r="D85" s="87"/>
      <c r="E85" s="87"/>
      <c r="F85" s="16"/>
      <c r="G85" s="16"/>
      <c r="H85" s="16"/>
      <c r="I85" s="16"/>
      <c r="J85" s="16"/>
      <c r="K85" s="16"/>
      <c r="L85" s="16"/>
      <c r="M85" s="16"/>
    </row>
    <row r="86" spans="1:19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9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9" ht="21" x14ac:dyDescent="0.35">
      <c r="A88" s="21"/>
      <c r="B88" s="16"/>
      <c r="C88" s="16"/>
      <c r="D88" s="16"/>
      <c r="E88" s="16"/>
      <c r="F88" s="16"/>
      <c r="G88" s="16"/>
      <c r="H88" s="16"/>
      <c r="I88" s="16"/>
      <c r="J88" s="16"/>
    </row>
    <row r="89" spans="1:19" ht="21" x14ac:dyDescent="0.35">
      <c r="A89" s="21"/>
      <c r="B89" s="16"/>
      <c r="C89" s="16"/>
      <c r="D89" s="87"/>
      <c r="E89" s="87"/>
      <c r="F89" s="16"/>
      <c r="G89" s="87"/>
      <c r="H89" s="87"/>
      <c r="I89" s="87"/>
      <c r="J89" s="87"/>
      <c r="K89" s="87"/>
      <c r="L89" s="87"/>
      <c r="M89" s="87"/>
    </row>
    <row r="90" spans="1:19" ht="21" x14ac:dyDescent="0.35">
      <c r="A90" s="21"/>
      <c r="B90" s="16"/>
      <c r="C90" s="16"/>
      <c r="D90" s="87"/>
      <c r="E90" s="87"/>
      <c r="F90" s="16"/>
      <c r="G90" s="16"/>
      <c r="H90" s="16"/>
      <c r="I90" s="16"/>
      <c r="J90" s="16"/>
    </row>
    <row r="91" spans="1:19" ht="21" x14ac:dyDescent="0.35">
      <c r="A91" s="21"/>
      <c r="B91" s="16"/>
      <c r="C91" s="16"/>
      <c r="E91" s="16"/>
      <c r="F91" s="16"/>
      <c r="G91" s="16"/>
      <c r="H91" s="16"/>
      <c r="I91" s="16"/>
      <c r="J91" s="16"/>
    </row>
    <row r="92" spans="1:19" ht="21" x14ac:dyDescent="0.35">
      <c r="A92" s="61" t="s">
        <v>91</v>
      </c>
      <c r="C92" s="47"/>
      <c r="D92" s="47"/>
      <c r="E92" s="47" t="s">
        <v>108</v>
      </c>
      <c r="G92" s="47"/>
      <c r="H92" s="47"/>
      <c r="I92" s="47"/>
      <c r="J92" s="47"/>
      <c r="K92" s="3"/>
      <c r="L92" s="3"/>
      <c r="M92" s="3"/>
      <c r="N92" s="3"/>
      <c r="O92" s="3"/>
    </row>
    <row r="93" spans="1:19" ht="21" x14ac:dyDescent="0.25">
      <c r="A93" s="26" t="s">
        <v>100</v>
      </c>
      <c r="C93" s="37"/>
      <c r="E93" s="26" t="s">
        <v>112</v>
      </c>
      <c r="G93" s="48"/>
      <c r="H93" s="37"/>
      <c r="I93" s="37"/>
      <c r="J93" s="37"/>
      <c r="K93" s="4"/>
      <c r="L93" s="4"/>
      <c r="M93" s="4"/>
      <c r="N93" s="4"/>
      <c r="O93" s="4"/>
      <c r="P93" s="4"/>
      <c r="Q93" s="4"/>
      <c r="R93" s="4"/>
      <c r="S93" s="4"/>
    </row>
    <row r="94" spans="1:19" ht="2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3"/>
      <c r="L94" s="3"/>
      <c r="M94" s="3"/>
      <c r="N94" s="3"/>
      <c r="O94" s="3"/>
      <c r="P94" s="3"/>
      <c r="Q94" s="3"/>
      <c r="R94" s="3"/>
      <c r="S94" s="3"/>
    </row>
    <row r="95" spans="1:19" ht="21" x14ac:dyDescent="0.35">
      <c r="A95" s="83"/>
      <c r="B95" s="83"/>
      <c r="C95" s="83"/>
      <c r="D95" s="83"/>
      <c r="E95" s="83"/>
      <c r="F95" s="83"/>
      <c r="G95" s="83"/>
      <c r="H95" s="61"/>
      <c r="I95" s="61"/>
      <c r="J95" s="61"/>
      <c r="K95" s="3"/>
      <c r="L95" s="3"/>
      <c r="M95" s="3"/>
      <c r="N95" s="3"/>
      <c r="O95" s="3"/>
      <c r="P95" s="3"/>
      <c r="Q95" s="3"/>
      <c r="R95" s="3"/>
      <c r="S95" s="3"/>
    </row>
    <row r="96" spans="1:19" ht="21" x14ac:dyDescent="0.25">
      <c r="A96" s="82"/>
      <c r="B96" s="82"/>
      <c r="C96" s="82"/>
      <c r="D96" s="82"/>
      <c r="E96" s="82"/>
      <c r="F96" s="82"/>
      <c r="G96" s="82"/>
      <c r="H96" s="60"/>
      <c r="I96" s="60"/>
      <c r="J96" s="60"/>
      <c r="K96" s="5"/>
      <c r="L96" s="5"/>
      <c r="M96" s="5"/>
      <c r="N96" s="5"/>
      <c r="O96" s="5"/>
      <c r="P96" s="5"/>
      <c r="Q96" s="5"/>
      <c r="R96" s="5"/>
      <c r="S96" s="5"/>
    </row>
    <row r="97" spans="1:19" ht="21" x14ac:dyDescent="0.3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3"/>
      <c r="O97" s="3"/>
      <c r="P97" s="3"/>
      <c r="Q97" s="3"/>
      <c r="R97" s="3"/>
      <c r="S97" s="3"/>
    </row>
    <row r="98" spans="1:19" ht="2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6"/>
      <c r="O98" s="6"/>
      <c r="P98" s="6"/>
      <c r="Q98" s="6"/>
      <c r="R98" s="6"/>
      <c r="S98" s="6"/>
    </row>
    <row r="99" spans="1:19" x14ac:dyDescent="0.25">
      <c r="B99" s="49"/>
      <c r="C99" s="49"/>
    </row>
    <row r="100" spans="1:19" x14ac:dyDescent="0.25">
      <c r="B100" s="49"/>
      <c r="C100" s="49"/>
    </row>
    <row r="101" spans="1:19" x14ac:dyDescent="0.25">
      <c r="B101" s="49"/>
      <c r="C101" s="49"/>
    </row>
    <row r="102" spans="1:19" x14ac:dyDescent="0.25">
      <c r="B102" s="49"/>
      <c r="C102" s="49"/>
    </row>
    <row r="103" spans="1:19" x14ac:dyDescent="0.25">
      <c r="B103" s="49"/>
      <c r="C103" s="49"/>
    </row>
    <row r="104" spans="1:19" x14ac:dyDescent="0.25">
      <c r="B104" s="49"/>
      <c r="C104" s="49"/>
    </row>
    <row r="105" spans="1:19" x14ac:dyDescent="0.25">
      <c r="A105" s="49"/>
      <c r="B105" s="49"/>
      <c r="C105"/>
      <c r="D105"/>
      <c r="E105"/>
      <c r="F105"/>
      <c r="G105"/>
      <c r="H105"/>
      <c r="I105"/>
      <c r="J105"/>
    </row>
    <row r="106" spans="1:19" x14ac:dyDescent="0.25">
      <c r="A106" s="49"/>
      <c r="B106" s="49"/>
      <c r="C106"/>
      <c r="D106"/>
      <c r="E106"/>
      <c r="F106"/>
      <c r="G106"/>
      <c r="H106"/>
      <c r="I106"/>
      <c r="J106"/>
    </row>
    <row r="107" spans="1:19" x14ac:dyDescent="0.25">
      <c r="A107" s="49"/>
      <c r="B107" s="49"/>
      <c r="C107"/>
      <c r="D107"/>
      <c r="E107"/>
      <c r="F107"/>
      <c r="G107"/>
      <c r="H107"/>
      <c r="I107"/>
      <c r="J107"/>
    </row>
    <row r="108" spans="1:19" x14ac:dyDescent="0.25">
      <c r="A108" s="49"/>
      <c r="B108" s="49"/>
      <c r="C108"/>
      <c r="D108"/>
      <c r="E108"/>
      <c r="F108"/>
      <c r="G108"/>
      <c r="H108"/>
      <c r="I108"/>
      <c r="J108"/>
    </row>
    <row r="109" spans="1:19" x14ac:dyDescent="0.25">
      <c r="A109" s="49"/>
      <c r="B109" s="49"/>
      <c r="C109"/>
      <c r="D109"/>
      <c r="E109"/>
      <c r="F109"/>
      <c r="G109"/>
      <c r="H109"/>
      <c r="I109"/>
      <c r="J109"/>
    </row>
    <row r="110" spans="1:19" x14ac:dyDescent="0.25">
      <c r="A110" s="49"/>
      <c r="B110" s="49"/>
      <c r="C110"/>
      <c r="D110"/>
      <c r="E110"/>
      <c r="F110"/>
      <c r="G110"/>
      <c r="H110"/>
      <c r="I110"/>
      <c r="J110"/>
    </row>
    <row r="111" spans="1:19" x14ac:dyDescent="0.25">
      <c r="B111"/>
      <c r="C111"/>
      <c r="D111"/>
      <c r="E111"/>
      <c r="F111"/>
      <c r="G111"/>
      <c r="H111"/>
      <c r="I111"/>
      <c r="J111"/>
    </row>
  </sheetData>
  <mergeCells count="12">
    <mergeCell ref="A96:G96"/>
    <mergeCell ref="A1:M1"/>
    <mergeCell ref="A2:M2"/>
    <mergeCell ref="A3:M3"/>
    <mergeCell ref="A4:M4"/>
    <mergeCell ref="A5:M5"/>
    <mergeCell ref="F6:G6"/>
    <mergeCell ref="D85:E85"/>
    <mergeCell ref="D89:E89"/>
    <mergeCell ref="G89:M89"/>
    <mergeCell ref="D90:E90"/>
    <mergeCell ref="A95:G95"/>
  </mergeCells>
  <pageMargins left="0.63" right="0.35433070866141736" top="0.59055118110236227" bottom="0.59055118110236227" header="0.31496062992125984" footer="0.31496062992125984"/>
  <pageSetup paperSize="119" scale="38" orientation="landscape" r:id="rId1"/>
  <colBreaks count="1" manualBreakCount="1">
    <brk id="13" max="97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view="pageBreakPreview" topLeftCell="A67" zoomScale="60" zoomScaleNormal="100" workbookViewId="0">
      <selection activeCell="I92" sqref="I92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7" width="25.28515625" style="2" customWidth="1"/>
    <col min="8" max="10" width="24" style="2" customWidth="1"/>
    <col min="11" max="12" width="24.85546875" customWidth="1"/>
    <col min="13" max="14" width="28.28515625" customWidth="1"/>
    <col min="15" max="15" width="167.7109375" bestFit="1" customWidth="1"/>
    <col min="16" max="16" width="9.140625" customWidth="1"/>
    <col min="27" max="27" width="33.7109375" customWidth="1"/>
    <col min="28" max="28" width="22.85546875" customWidth="1"/>
  </cols>
  <sheetData>
    <row r="1" spans="1:17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 t="s">
        <v>1</v>
      </c>
      <c r="P1" s="49"/>
      <c r="Q1" s="49"/>
    </row>
    <row r="2" spans="1:17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8" t="s">
        <v>3</v>
      </c>
      <c r="P2" s="49"/>
      <c r="Q2" s="49"/>
    </row>
    <row r="3" spans="1:17" ht="21" x14ac:dyDescent="0.3">
      <c r="A3" s="85">
        <v>2020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28" t="s">
        <v>4</v>
      </c>
      <c r="P3" s="49"/>
      <c r="Q3" s="49"/>
    </row>
    <row r="4" spans="1:17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1" t="s">
        <v>6</v>
      </c>
      <c r="P4" s="49"/>
      <c r="Q4" s="49"/>
    </row>
    <row r="5" spans="1:17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28" t="s">
        <v>8</v>
      </c>
      <c r="P5" s="49"/>
      <c r="Q5" s="49"/>
    </row>
    <row r="6" spans="1:17" ht="21" x14ac:dyDescent="0.35">
      <c r="A6" s="21"/>
      <c r="B6" s="16"/>
      <c r="C6" s="16"/>
      <c r="D6" s="16"/>
      <c r="E6" s="16"/>
      <c r="F6" s="87"/>
      <c r="G6" s="87"/>
      <c r="H6" s="66"/>
      <c r="I6" s="66"/>
      <c r="J6" s="66"/>
      <c r="O6" s="28" t="s">
        <v>9</v>
      </c>
      <c r="P6" s="49"/>
      <c r="Q6" s="49"/>
    </row>
    <row r="7" spans="1:17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104</v>
      </c>
      <c r="I7" s="8" t="s">
        <v>105</v>
      </c>
      <c r="J7" s="8" t="s">
        <v>106</v>
      </c>
      <c r="K7" s="8" t="s">
        <v>109</v>
      </c>
      <c r="L7" s="8" t="s">
        <v>110</v>
      </c>
      <c r="M7" s="8" t="s">
        <v>111</v>
      </c>
      <c r="N7" s="8" t="s">
        <v>113</v>
      </c>
      <c r="P7" s="63"/>
    </row>
    <row r="8" spans="1:17" ht="21" x14ac:dyDescent="0.25">
      <c r="A8" s="9" t="s">
        <v>13</v>
      </c>
      <c r="B8" s="10">
        <f>+B9+B15+B25+B35+B43+B51+B61+B66+B69</f>
        <v>755364489.48999989</v>
      </c>
      <c r="C8" s="10">
        <f t="shared" ref="C8:N8" si="0">+C9+C15+C25+C35+C43+C51+C61+C66+C69</f>
        <v>27316802.340000004</v>
      </c>
      <c r="D8" s="10">
        <f t="shared" si="0"/>
        <v>67740075.109999999</v>
      </c>
      <c r="E8" s="10">
        <f t="shared" si="0"/>
        <v>54243189.960000001</v>
      </c>
      <c r="F8" s="10">
        <f t="shared" si="0"/>
        <v>35226482.57</v>
      </c>
      <c r="G8" s="10">
        <f t="shared" si="0"/>
        <v>35334201.090000004</v>
      </c>
      <c r="H8" s="10">
        <f t="shared" si="0"/>
        <v>107215311.34999999</v>
      </c>
      <c r="I8" s="10">
        <f t="shared" si="0"/>
        <v>30567716.490000002</v>
      </c>
      <c r="J8" s="10">
        <f>+J9+J15+J25+J35+J43+J51+J61+J66+J69</f>
        <v>105368555.31</v>
      </c>
      <c r="K8" s="10">
        <f t="shared" ref="K8" si="1">+K9+K15+K25+K35+K43+K51+K61+K66+K69</f>
        <v>29481965.240000002</v>
      </c>
      <c r="L8" s="10">
        <f t="shared" ref="L8:M8" si="2">+L9+L15+L25+L35+L43+L51+L61+L66+L69</f>
        <v>28728300.859999999</v>
      </c>
      <c r="M8" s="10">
        <f t="shared" si="2"/>
        <v>75397161.140000001</v>
      </c>
      <c r="N8" s="10">
        <f t="shared" si="0"/>
        <v>158744728.03</v>
      </c>
    </row>
    <row r="9" spans="1:17" ht="21" x14ac:dyDescent="0.25">
      <c r="A9" s="11" t="s">
        <v>14</v>
      </c>
      <c r="B9" s="12">
        <f>SUM(B10:B14)</f>
        <v>351984530.38999999</v>
      </c>
      <c r="C9" s="12">
        <f t="shared" ref="C9:N9" si="3">SUM(C10:C14)</f>
        <v>22774943.780000001</v>
      </c>
      <c r="D9" s="12">
        <f t="shared" si="3"/>
        <v>28524821.620000001</v>
      </c>
      <c r="E9" s="12">
        <f t="shared" si="3"/>
        <v>26377788.43</v>
      </c>
      <c r="F9" s="12">
        <f t="shared" si="3"/>
        <v>26333401.780000001</v>
      </c>
      <c r="G9" s="12">
        <f t="shared" si="3"/>
        <v>26698320.560000002</v>
      </c>
      <c r="H9" s="12">
        <f t="shared" si="3"/>
        <v>26353639.579999998</v>
      </c>
      <c r="I9" s="12">
        <f t="shared" si="3"/>
        <v>26855119.949999999</v>
      </c>
      <c r="J9" s="12">
        <f>SUM(J10:J14)</f>
        <v>37203320.980000004</v>
      </c>
      <c r="K9" s="12">
        <f t="shared" ref="K9" si="4">SUM(K10:K14)</f>
        <v>18130310.07</v>
      </c>
      <c r="L9" s="12">
        <f t="shared" ref="L9:M9" si="5">SUM(L10:L14)</f>
        <v>20490929.75</v>
      </c>
      <c r="M9" s="12">
        <f t="shared" si="5"/>
        <v>28620776.709999997</v>
      </c>
      <c r="N9" s="12">
        <f t="shared" si="3"/>
        <v>63621157.18</v>
      </c>
    </row>
    <row r="10" spans="1:17" ht="21" x14ac:dyDescent="0.25">
      <c r="A10" s="14" t="s">
        <v>15</v>
      </c>
      <c r="B10" s="15">
        <f>+C10+D10+E10+F10+G10+N10+H10+I10+J10+K10+M10+L10</f>
        <v>274487180.78999996</v>
      </c>
      <c r="C10" s="15">
        <v>18868652.199999999</v>
      </c>
      <c r="D10" s="15">
        <v>24507767.850000001</v>
      </c>
      <c r="E10" s="15">
        <v>22425697.199999999</v>
      </c>
      <c r="F10" s="15">
        <v>22387197.199999999</v>
      </c>
      <c r="G10" s="15">
        <v>22660033.870000001</v>
      </c>
      <c r="H10" s="15">
        <v>22361065.199999999</v>
      </c>
      <c r="I10" s="15">
        <v>22802301.379999999</v>
      </c>
      <c r="J10" s="15">
        <v>18158440.210000001</v>
      </c>
      <c r="K10" s="15">
        <v>15739975.24</v>
      </c>
      <c r="L10" s="15">
        <v>16055242.529999999</v>
      </c>
      <c r="M10" s="15">
        <v>23677334.199999999</v>
      </c>
      <c r="N10" s="15">
        <v>44843473.710000001</v>
      </c>
    </row>
    <row r="11" spans="1:17" ht="21" x14ac:dyDescent="0.25">
      <c r="A11" s="14" t="s">
        <v>16</v>
      </c>
      <c r="B11" s="15">
        <f t="shared" ref="B11:B14" si="6">+C11+D11+E11+F11+G11+N11+H11+I11+J11+K11+M11+L11</f>
        <v>42716083.340000004</v>
      </c>
      <c r="C11" s="15">
        <v>1054266.6599999999</v>
      </c>
      <c r="D11" s="15">
        <v>1058400</v>
      </c>
      <c r="E11" s="15">
        <v>1054500</v>
      </c>
      <c r="F11" s="15">
        <v>1054500</v>
      </c>
      <c r="G11" s="15">
        <v>1104500</v>
      </c>
      <c r="H11" s="15">
        <v>1104500</v>
      </c>
      <c r="I11" s="15">
        <v>1104500</v>
      </c>
      <c r="J11" s="15">
        <v>16288465.560000001</v>
      </c>
      <c r="K11" s="15">
        <v>0</v>
      </c>
      <c r="L11" s="15">
        <v>2006000</v>
      </c>
      <c r="M11" s="15">
        <v>1374466.67</v>
      </c>
      <c r="N11" s="15">
        <v>15511984.449999999</v>
      </c>
    </row>
    <row r="12" spans="1:17" ht="21" x14ac:dyDescent="0.25">
      <c r="A12" s="14" t="s">
        <v>17</v>
      </c>
      <c r="B12" s="15">
        <f t="shared" si="6"/>
        <v>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7" ht="21" x14ac:dyDescent="0.25">
      <c r="A13" s="14" t="s">
        <v>18</v>
      </c>
      <c r="B13" s="15">
        <f t="shared" si="6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7" ht="21" x14ac:dyDescent="0.25">
      <c r="A14" s="14" t="s">
        <v>19</v>
      </c>
      <c r="B14" s="15">
        <f t="shared" si="6"/>
        <v>34781266.260000005</v>
      </c>
      <c r="C14" s="15">
        <v>2852024.92</v>
      </c>
      <c r="D14" s="15">
        <v>2958653.77</v>
      </c>
      <c r="E14" s="15">
        <v>2897591.23</v>
      </c>
      <c r="F14" s="15">
        <v>2891704.58</v>
      </c>
      <c r="G14" s="15">
        <v>2933786.69</v>
      </c>
      <c r="H14" s="15">
        <v>2888074.38</v>
      </c>
      <c r="I14" s="15">
        <v>2948318.57</v>
      </c>
      <c r="J14" s="15">
        <v>2756415.21</v>
      </c>
      <c r="K14" s="15">
        <v>2390334.83</v>
      </c>
      <c r="L14" s="15">
        <v>2429687.2200000002</v>
      </c>
      <c r="M14" s="15">
        <v>3568975.84</v>
      </c>
      <c r="N14" s="15">
        <v>3265699.02</v>
      </c>
    </row>
    <row r="15" spans="1:17" ht="21" x14ac:dyDescent="0.25">
      <c r="A15" s="11" t="s">
        <v>20</v>
      </c>
      <c r="B15" s="12">
        <f>SUM(B16:B24)</f>
        <v>102194929.25</v>
      </c>
      <c r="C15" s="12">
        <f t="shared" ref="C15:N15" si="7">SUM(C16:C24)</f>
        <v>4541858.5600000005</v>
      </c>
      <c r="D15" s="12">
        <f t="shared" si="7"/>
        <v>15806317.43</v>
      </c>
      <c r="E15" s="12">
        <f t="shared" si="7"/>
        <v>9053233.0600000005</v>
      </c>
      <c r="F15" s="12">
        <f t="shared" si="7"/>
        <v>3851155.6899999995</v>
      </c>
      <c r="G15" s="12">
        <f t="shared" si="7"/>
        <v>3625909.0300000003</v>
      </c>
      <c r="H15" s="12">
        <f t="shared" si="7"/>
        <v>25691955.760000002</v>
      </c>
      <c r="I15" s="12">
        <f t="shared" si="7"/>
        <v>-1506619.5900000003</v>
      </c>
      <c r="J15" s="12">
        <f>SUM(J16:J24)</f>
        <v>9141552.7799999993</v>
      </c>
      <c r="K15" s="12">
        <f t="shared" ref="K15" si="8">SUM(K16:K24)</f>
        <v>9118086.4299999997</v>
      </c>
      <c r="L15" s="12">
        <f t="shared" ref="L15:M15" si="9">SUM(L16:L24)</f>
        <v>6106056.8900000006</v>
      </c>
      <c r="M15" s="12">
        <f t="shared" si="9"/>
        <v>4876384.43</v>
      </c>
      <c r="N15" s="12">
        <f t="shared" si="7"/>
        <v>11889038.779999999</v>
      </c>
    </row>
    <row r="16" spans="1:17" ht="21" x14ac:dyDescent="0.25">
      <c r="A16" s="14" t="s">
        <v>21</v>
      </c>
      <c r="B16" s="15">
        <f t="shared" ref="B16:B24" si="10">+C16+D16+E16+F16+G16+N16+H16+I16+J16+K16+M16+L16</f>
        <v>26693484.889999997</v>
      </c>
      <c r="C16" s="15">
        <v>1656251.67</v>
      </c>
      <c r="D16" s="15">
        <v>2357146.59</v>
      </c>
      <c r="E16" s="15">
        <v>2793175.02</v>
      </c>
      <c r="F16" s="15">
        <v>2574545.0299999998</v>
      </c>
      <c r="G16" s="15">
        <v>1514803.92</v>
      </c>
      <c r="H16" s="15">
        <v>3583549.92</v>
      </c>
      <c r="I16" s="15">
        <v>2730492.49</v>
      </c>
      <c r="J16" s="15">
        <v>1366724.39</v>
      </c>
      <c r="K16" s="15">
        <v>2529725.7400000002</v>
      </c>
      <c r="L16" s="15">
        <v>1761171.45</v>
      </c>
      <c r="M16" s="15">
        <v>1683646.75</v>
      </c>
      <c r="N16" s="15">
        <v>2142251.92</v>
      </c>
    </row>
    <row r="17" spans="1:14" ht="21" x14ac:dyDescent="0.25">
      <c r="A17" s="14" t="s">
        <v>22</v>
      </c>
      <c r="B17" s="15">
        <f t="shared" si="10"/>
        <v>1266236.21</v>
      </c>
      <c r="C17" s="15">
        <v>47200</v>
      </c>
      <c r="D17" s="15">
        <v>337339.35</v>
      </c>
      <c r="E17" s="15">
        <v>85917.61</v>
      </c>
      <c r="F17" s="15">
        <v>0</v>
      </c>
      <c r="G17" s="15">
        <v>0</v>
      </c>
      <c r="H17" s="15">
        <v>18094.2</v>
      </c>
      <c r="I17" s="15">
        <v>0</v>
      </c>
      <c r="J17" s="15">
        <v>0</v>
      </c>
      <c r="K17" s="15">
        <v>368877.2</v>
      </c>
      <c r="L17" s="15">
        <v>29367.84</v>
      </c>
      <c r="M17" s="15">
        <v>0</v>
      </c>
      <c r="N17" s="15">
        <v>379440.01</v>
      </c>
    </row>
    <row r="18" spans="1:14" ht="21" x14ac:dyDescent="0.25">
      <c r="A18" s="14" t="s">
        <v>23</v>
      </c>
      <c r="B18" s="15">
        <f t="shared" si="10"/>
        <v>15307984.709999999</v>
      </c>
      <c r="C18" s="15">
        <v>0</v>
      </c>
      <c r="D18" s="15">
        <v>4480450</v>
      </c>
      <c r="E18" s="15">
        <v>2251200</v>
      </c>
      <c r="F18" s="15">
        <v>-50500</v>
      </c>
      <c r="G18" s="15">
        <v>784150</v>
      </c>
      <c r="H18" s="15">
        <v>2854300</v>
      </c>
      <c r="I18" s="15">
        <v>2655300</v>
      </c>
      <c r="J18" s="15"/>
      <c r="K18" s="15">
        <v>539400</v>
      </c>
      <c r="L18" s="15">
        <v>414173.6</v>
      </c>
      <c r="M18" s="15">
        <v>0</v>
      </c>
      <c r="N18" s="15">
        <v>1379511.11</v>
      </c>
    </row>
    <row r="19" spans="1:14" ht="18" customHeight="1" x14ac:dyDescent="0.25">
      <c r="A19" s="14" t="s">
        <v>24</v>
      </c>
      <c r="B19" s="15">
        <f t="shared" si="10"/>
        <v>434872</v>
      </c>
      <c r="C19" s="15">
        <v>0</v>
      </c>
      <c r="D19" s="2">
        <v>0</v>
      </c>
      <c r="E19" s="2">
        <v>0</v>
      </c>
      <c r="F19" s="15">
        <v>0</v>
      </c>
      <c r="G19" s="15">
        <v>0</v>
      </c>
      <c r="H19" s="15">
        <v>95560</v>
      </c>
      <c r="I19" s="15">
        <v>0</v>
      </c>
      <c r="J19" s="15">
        <v>0</v>
      </c>
      <c r="K19" s="15">
        <v>146060</v>
      </c>
      <c r="L19" s="15">
        <v>185262</v>
      </c>
      <c r="M19" s="15"/>
      <c r="N19" s="15">
        <v>7990</v>
      </c>
    </row>
    <row r="20" spans="1:14" ht="21" x14ac:dyDescent="0.25">
      <c r="A20" s="14" t="s">
        <v>25</v>
      </c>
      <c r="B20" s="15">
        <f t="shared" si="10"/>
        <v>7306854.3100000005</v>
      </c>
      <c r="C20" s="15">
        <v>882682.87</v>
      </c>
      <c r="D20" s="15">
        <v>571180.15</v>
      </c>
      <c r="E20" s="15">
        <v>541929.52</v>
      </c>
      <c r="F20" s="15">
        <v>186000</v>
      </c>
      <c r="G20" s="15">
        <v>167048.93</v>
      </c>
      <c r="H20" s="15">
        <v>798086.46</v>
      </c>
      <c r="I20" s="15">
        <v>639415.82999999996</v>
      </c>
      <c r="J20" s="15">
        <v>711912.65</v>
      </c>
      <c r="K20" s="15">
        <v>1028300.82</v>
      </c>
      <c r="L20" s="15">
        <v>580388.18999999994</v>
      </c>
      <c r="M20" s="15">
        <v>409996.29</v>
      </c>
      <c r="N20" s="15">
        <v>789912.6</v>
      </c>
    </row>
    <row r="21" spans="1:14" ht="21" x14ac:dyDescent="0.25">
      <c r="A21" s="14" t="s">
        <v>26</v>
      </c>
      <c r="B21" s="15">
        <f t="shared" si="10"/>
        <v>9646009.5299999975</v>
      </c>
      <c r="C21" s="15">
        <v>587512.57999999996</v>
      </c>
      <c r="D21" s="15">
        <v>1875320.15</v>
      </c>
      <c r="E21" s="15">
        <v>492771.72</v>
      </c>
      <c r="F21" s="15">
        <v>793803.38</v>
      </c>
      <c r="G21" s="15">
        <v>395176.22</v>
      </c>
      <c r="H21" s="15">
        <v>604341.22</v>
      </c>
      <c r="I21" s="56">
        <v>488377</v>
      </c>
      <c r="J21" s="15">
        <v>379180.58</v>
      </c>
      <c r="K21" s="15">
        <v>900780.01</v>
      </c>
      <c r="L21" s="15">
        <v>965558.95</v>
      </c>
      <c r="M21" s="15">
        <v>1147915.29</v>
      </c>
      <c r="N21" s="15">
        <v>1015272.43</v>
      </c>
    </row>
    <row r="22" spans="1:14" ht="42" x14ac:dyDescent="0.25">
      <c r="A22" s="14" t="s">
        <v>27</v>
      </c>
      <c r="B22" s="15">
        <f t="shared" si="10"/>
        <v>9634434.5300000012</v>
      </c>
      <c r="C22" s="15">
        <v>300000</v>
      </c>
      <c r="D22" s="15">
        <v>39044.769999999997</v>
      </c>
      <c r="E22" s="15">
        <v>668937.96</v>
      </c>
      <c r="F22" s="15">
        <v>300000</v>
      </c>
      <c r="G22" s="15">
        <v>0</v>
      </c>
      <c r="H22" s="15">
        <v>3320593.96</v>
      </c>
      <c r="I22" s="15">
        <v>178416</v>
      </c>
      <c r="J22" s="15">
        <v>1326221.48</v>
      </c>
      <c r="K22" s="15">
        <v>1723754.58</v>
      </c>
      <c r="L22" s="15">
        <v>370000</v>
      </c>
      <c r="M22" s="15">
        <v>533959.06999999995</v>
      </c>
      <c r="N22" s="15">
        <v>873506.71</v>
      </c>
    </row>
    <row r="23" spans="1:14" ht="21" x14ac:dyDescent="0.25">
      <c r="A23" s="14" t="s">
        <v>28</v>
      </c>
      <c r="B23" s="15">
        <f t="shared" si="10"/>
        <v>14234462.07</v>
      </c>
      <c r="C23" s="15">
        <v>146461.51999999999</v>
      </c>
      <c r="D23" s="15">
        <v>4758287.4000000004</v>
      </c>
      <c r="E23" s="15">
        <v>758346.41</v>
      </c>
      <c r="F23" s="15">
        <v>47307.28</v>
      </c>
      <c r="G23" s="15">
        <v>539267.36</v>
      </c>
      <c r="H23" s="15">
        <v>14005055.4</v>
      </c>
      <c r="I23" s="15">
        <v>-11296037.810000001</v>
      </c>
      <c r="J23" s="15">
        <v>2383182.08</v>
      </c>
      <c r="K23" s="15">
        <v>501154.48</v>
      </c>
      <c r="L23" s="15">
        <v>160371.46</v>
      </c>
      <c r="M23" s="15">
        <v>128729.93</v>
      </c>
      <c r="N23" s="15">
        <v>2102336.56</v>
      </c>
    </row>
    <row r="24" spans="1:14" ht="21" x14ac:dyDescent="0.25">
      <c r="A24" s="14" t="s">
        <v>29</v>
      </c>
      <c r="B24" s="15">
        <f t="shared" si="10"/>
        <v>17670590.999999996</v>
      </c>
      <c r="C24" s="15">
        <v>921749.92</v>
      </c>
      <c r="D24" s="15">
        <v>1387549.02</v>
      </c>
      <c r="E24" s="15">
        <v>1460954.82</v>
      </c>
      <c r="F24" s="15">
        <v>0</v>
      </c>
      <c r="G24" s="15">
        <v>225462.6</v>
      </c>
      <c r="H24" s="15">
        <v>412374.6</v>
      </c>
      <c r="I24" s="15">
        <v>3097416.9</v>
      </c>
      <c r="J24" s="15">
        <v>2974331.6</v>
      </c>
      <c r="K24" s="15">
        <v>1380033.6</v>
      </c>
      <c r="L24" s="15">
        <v>1639763.4</v>
      </c>
      <c r="M24" s="15">
        <v>972137.1</v>
      </c>
      <c r="N24" s="15">
        <v>3198817.44</v>
      </c>
    </row>
    <row r="25" spans="1:14" ht="21" x14ac:dyDescent="0.25">
      <c r="A25" s="11" t="s">
        <v>30</v>
      </c>
      <c r="B25" s="12">
        <f t="shared" ref="B25:G25" si="11">SUM(B26:B34)</f>
        <v>257554726.71999997</v>
      </c>
      <c r="C25" s="12">
        <f t="shared" si="11"/>
        <v>0</v>
      </c>
      <c r="D25" s="12">
        <f t="shared" si="11"/>
        <v>23068596.090000004</v>
      </c>
      <c r="E25" s="12">
        <f t="shared" si="11"/>
        <v>18335842.189999998</v>
      </c>
      <c r="F25" s="12">
        <f t="shared" si="11"/>
        <v>3795000</v>
      </c>
      <c r="G25" s="12">
        <f t="shared" si="11"/>
        <v>1141429.5</v>
      </c>
      <c r="H25" s="12">
        <f t="shared" ref="H25:N25" si="12">SUM(H26:H34)</f>
        <v>47634476.009999998</v>
      </c>
      <c r="I25" s="12">
        <f t="shared" si="12"/>
        <v>2180806.37</v>
      </c>
      <c r="J25" s="12">
        <f>SUM(J26:J34)</f>
        <v>59023681.549999997</v>
      </c>
      <c r="K25" s="12">
        <f t="shared" ref="K25" si="13">SUM(K26:K34)</f>
        <v>2233568.7400000002</v>
      </c>
      <c r="L25" s="12">
        <f t="shared" ref="L25:M25" si="14">SUM(L26:L34)</f>
        <v>2131314.2200000002</v>
      </c>
      <c r="M25" s="12">
        <f t="shared" si="14"/>
        <v>41900000</v>
      </c>
      <c r="N25" s="12">
        <f t="shared" si="12"/>
        <v>56110012.050000004</v>
      </c>
    </row>
    <row r="26" spans="1:14" ht="21" x14ac:dyDescent="0.25">
      <c r="A26" s="14" t="s">
        <v>31</v>
      </c>
      <c r="B26" s="15">
        <f t="shared" ref="B26:B34" si="15">+C26+D26+E26+F26+G26+N26+H26+I26+J26+K26+M26+L26</f>
        <v>5115318.7399999993</v>
      </c>
      <c r="C26" s="15">
        <v>0</v>
      </c>
      <c r="D26" s="15">
        <v>123842</v>
      </c>
      <c r="E26" s="15">
        <v>133045</v>
      </c>
      <c r="F26" s="15">
        <v>0</v>
      </c>
      <c r="G26" s="15">
        <v>135214</v>
      </c>
      <c r="H26" s="15">
        <v>21646.78</v>
      </c>
      <c r="I26" s="15">
        <v>0</v>
      </c>
      <c r="J26" s="15">
        <v>3999223.55</v>
      </c>
      <c r="K26" s="15">
        <v>291035.21000000002</v>
      </c>
      <c r="L26" s="15">
        <v>131314.22</v>
      </c>
      <c r="M26" s="15"/>
      <c r="N26" s="15">
        <v>279997.98</v>
      </c>
    </row>
    <row r="27" spans="1:14" ht="21" x14ac:dyDescent="0.25">
      <c r="A27" s="14" t="s">
        <v>32</v>
      </c>
      <c r="B27" s="15">
        <f t="shared" si="15"/>
        <v>186896.02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63720</v>
      </c>
      <c r="K27" s="15">
        <v>-63521</v>
      </c>
      <c r="L27" s="15">
        <v>0</v>
      </c>
      <c r="M27" s="15">
        <v>0</v>
      </c>
      <c r="N27" s="15">
        <v>186697.02</v>
      </c>
    </row>
    <row r="28" spans="1:14" ht="21" x14ac:dyDescent="0.25">
      <c r="A28" s="14" t="s">
        <v>33</v>
      </c>
      <c r="B28" s="15">
        <f t="shared" si="15"/>
        <v>209664005.72</v>
      </c>
      <c r="C28" s="15">
        <v>0</v>
      </c>
      <c r="D28" s="15">
        <v>22435609.670000002</v>
      </c>
      <c r="E28" s="15">
        <v>14254435.189999999</v>
      </c>
      <c r="F28" s="15">
        <v>0</v>
      </c>
      <c r="G28" s="15">
        <v>0</v>
      </c>
      <c r="H28" s="15">
        <v>37400612.850000001</v>
      </c>
      <c r="I28" s="15">
        <v>75520</v>
      </c>
      <c r="J28" s="15">
        <v>44600515</v>
      </c>
      <c r="K28" s="15">
        <v>8976.94</v>
      </c>
      <c r="L28" s="15">
        <v>0</v>
      </c>
      <c r="M28" s="15">
        <v>41900000</v>
      </c>
      <c r="N28" s="15">
        <v>48988336.07</v>
      </c>
    </row>
    <row r="29" spans="1:14" ht="21" x14ac:dyDescent="0.25">
      <c r="A29" s="14" t="s">
        <v>34</v>
      </c>
      <c r="B29" s="15">
        <f t="shared" si="15"/>
        <v>277.95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277.95</v>
      </c>
    </row>
    <row r="30" spans="1:14" ht="21" x14ac:dyDescent="0.25">
      <c r="A30" s="14" t="s">
        <v>35</v>
      </c>
      <c r="B30" s="15">
        <f t="shared" si="15"/>
        <v>181881.65</v>
      </c>
      <c r="C30" s="15">
        <v>0</v>
      </c>
      <c r="D30" s="15">
        <v>23305</v>
      </c>
      <c r="E30" s="15">
        <v>0</v>
      </c>
      <c r="F30" s="15">
        <v>0</v>
      </c>
      <c r="G30" s="15">
        <v>0</v>
      </c>
      <c r="H30" s="15">
        <v>4355.82</v>
      </c>
      <c r="I30" s="15">
        <v>0</v>
      </c>
      <c r="J30" s="15">
        <v>0</v>
      </c>
      <c r="K30" s="15">
        <v>13387.65</v>
      </c>
      <c r="L30" s="15">
        <v>0</v>
      </c>
      <c r="M30" s="15">
        <v>0</v>
      </c>
      <c r="N30" s="15">
        <v>140833.18</v>
      </c>
    </row>
    <row r="31" spans="1:14" ht="21" x14ac:dyDescent="0.25">
      <c r="A31" s="14" t="s">
        <v>36</v>
      </c>
      <c r="B31" s="15">
        <f t="shared" si="15"/>
        <v>57315.560000000005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2065.11</v>
      </c>
      <c r="I31" s="15">
        <v>0</v>
      </c>
      <c r="J31" s="15">
        <v>13806</v>
      </c>
      <c r="K31" s="15">
        <v>3223.26</v>
      </c>
      <c r="L31" s="15">
        <v>0</v>
      </c>
      <c r="M31" s="15">
        <v>0</v>
      </c>
      <c r="N31" s="15">
        <v>38221.19</v>
      </c>
    </row>
    <row r="32" spans="1:14" ht="21" x14ac:dyDescent="0.25">
      <c r="A32" s="14" t="s">
        <v>37</v>
      </c>
      <c r="B32" s="15">
        <f t="shared" si="15"/>
        <v>9923599.8500000015</v>
      </c>
      <c r="C32" s="15">
        <v>0</v>
      </c>
      <c r="D32" s="15">
        <v>0</v>
      </c>
      <c r="E32" s="15">
        <v>0</v>
      </c>
      <c r="F32" s="15">
        <v>3795000</v>
      </c>
      <c r="G32" s="15">
        <v>164757.5</v>
      </c>
      <c r="H32" s="15">
        <v>875.8</v>
      </c>
      <c r="I32" s="15">
        <v>0</v>
      </c>
      <c r="J32" s="15">
        <v>305620</v>
      </c>
      <c r="K32" s="15">
        <v>3506811.24</v>
      </c>
      <c r="L32" s="15">
        <v>0</v>
      </c>
      <c r="M32" s="15">
        <v>0</v>
      </c>
      <c r="N32" s="15">
        <v>2150535.31</v>
      </c>
    </row>
    <row r="33" spans="1:14" ht="42" x14ac:dyDescent="0.25">
      <c r="A33" s="14" t="s">
        <v>38</v>
      </c>
      <c r="B33" s="15">
        <f t="shared" si="15"/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21" x14ac:dyDescent="0.25">
      <c r="A34" s="14" t="s">
        <v>39</v>
      </c>
      <c r="B34" s="15">
        <f t="shared" si="15"/>
        <v>32425431.230000004</v>
      </c>
      <c r="C34" s="15">
        <v>0</v>
      </c>
      <c r="D34" s="15">
        <v>485839.42</v>
      </c>
      <c r="E34" s="15">
        <v>3948362</v>
      </c>
      <c r="F34" s="15">
        <v>0</v>
      </c>
      <c r="G34" s="15">
        <v>841458</v>
      </c>
      <c r="H34" s="15">
        <v>10204919.65</v>
      </c>
      <c r="I34" s="15">
        <v>2105286.37</v>
      </c>
      <c r="J34" s="15">
        <v>10040797</v>
      </c>
      <c r="K34" s="15">
        <v>-1526344.56</v>
      </c>
      <c r="L34" s="15">
        <v>2000000</v>
      </c>
      <c r="M34" s="15">
        <v>0</v>
      </c>
      <c r="N34" s="15">
        <v>4325113.3499999996</v>
      </c>
    </row>
    <row r="35" spans="1:14" ht="21" x14ac:dyDescent="0.25">
      <c r="A35" s="11" t="s">
        <v>40</v>
      </c>
      <c r="B35" s="12">
        <f t="shared" ref="B35:G35" si="16">SUM(B36:B41)</f>
        <v>4369936.28</v>
      </c>
      <c r="C35" s="12">
        <f t="shared" si="16"/>
        <v>0</v>
      </c>
      <c r="D35" s="12">
        <f t="shared" si="16"/>
        <v>20000</v>
      </c>
      <c r="E35" s="12">
        <f t="shared" si="16"/>
        <v>476326.28</v>
      </c>
      <c r="F35" s="12">
        <f t="shared" si="16"/>
        <v>502390</v>
      </c>
      <c r="G35" s="12">
        <f t="shared" si="16"/>
        <v>345000</v>
      </c>
      <c r="H35" s="12">
        <f t="shared" ref="H35:N35" si="17">SUM(H36:H41)</f>
        <v>1001320</v>
      </c>
      <c r="I35" s="12">
        <f t="shared" si="17"/>
        <v>2024900</v>
      </c>
      <c r="J35" s="12">
        <f>SUM(J36:J41)</f>
        <v>0</v>
      </c>
      <c r="K35" s="12">
        <f t="shared" ref="K35" si="18">SUM(K36:K41)</f>
        <v>0</v>
      </c>
      <c r="L35" s="12">
        <f t="shared" ref="L35:M35" si="19">SUM(L36:L41)</f>
        <v>0</v>
      </c>
      <c r="M35" s="12">
        <f t="shared" si="19"/>
        <v>0</v>
      </c>
      <c r="N35" s="12">
        <f t="shared" si="17"/>
        <v>0</v>
      </c>
    </row>
    <row r="36" spans="1:14" ht="21" x14ac:dyDescent="0.25">
      <c r="A36" s="14" t="s">
        <v>41</v>
      </c>
      <c r="B36" s="15">
        <f t="shared" ref="B36:B50" si="20">+C36+D36+E36+F36+G36+N36+H36+I36+J36+K36+M36+L36</f>
        <v>4369936.28</v>
      </c>
      <c r="C36" s="15">
        <v>0</v>
      </c>
      <c r="D36" s="15">
        <v>20000</v>
      </c>
      <c r="E36" s="15">
        <v>476326.28</v>
      </c>
      <c r="F36" s="15">
        <v>502390</v>
      </c>
      <c r="G36" s="15">
        <v>345000</v>
      </c>
      <c r="H36" s="15">
        <v>1001320</v>
      </c>
      <c r="I36" s="15">
        <v>2024900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</row>
    <row r="37" spans="1:14" ht="21" x14ac:dyDescent="0.25">
      <c r="A37" s="14" t="s">
        <v>42</v>
      </c>
      <c r="B37" s="15">
        <f t="shared" si="20"/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</row>
    <row r="38" spans="1:14" ht="21" x14ac:dyDescent="0.25">
      <c r="A38" s="14" t="s">
        <v>43</v>
      </c>
      <c r="B38" s="15">
        <f t="shared" si="20"/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21" x14ac:dyDescent="0.25">
      <c r="A39" s="14" t="s">
        <v>44</v>
      </c>
      <c r="B39" s="15">
        <f t="shared" si="20"/>
        <v>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21" x14ac:dyDescent="0.25">
      <c r="A40" s="14" t="s">
        <v>45</v>
      </c>
      <c r="B40" s="15">
        <f t="shared" si="20"/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21" x14ac:dyDescent="0.25">
      <c r="A41" s="14" t="s">
        <v>46</v>
      </c>
      <c r="B41" s="15">
        <f t="shared" si="20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21" x14ac:dyDescent="0.25">
      <c r="A42" s="14" t="s">
        <v>47</v>
      </c>
      <c r="B42" s="15">
        <f t="shared" si="20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21" x14ac:dyDescent="0.25">
      <c r="A43" s="11" t="s">
        <v>48</v>
      </c>
      <c r="B43" s="15">
        <f t="shared" si="20"/>
        <v>0</v>
      </c>
      <c r="C43" s="12">
        <f t="shared" ref="C43:G43" si="21">SUM(C44:C50)</f>
        <v>0</v>
      </c>
      <c r="D43" s="12">
        <f t="shared" si="21"/>
        <v>0</v>
      </c>
      <c r="E43" s="12">
        <f t="shared" si="21"/>
        <v>0</v>
      </c>
      <c r="F43" s="12">
        <f t="shared" si="21"/>
        <v>0</v>
      </c>
      <c r="G43" s="12">
        <f t="shared" si="21"/>
        <v>0</v>
      </c>
      <c r="H43" s="12">
        <f t="shared" ref="H43:N43" si="22">SUM(H44:H50)</f>
        <v>0</v>
      </c>
      <c r="I43" s="12">
        <f t="shared" si="22"/>
        <v>0</v>
      </c>
      <c r="J43" s="12">
        <f>SUM(J44:J50)</f>
        <v>0</v>
      </c>
      <c r="K43" s="12">
        <f t="shared" ref="K43" si="23">SUM(K44:K50)</f>
        <v>0</v>
      </c>
      <c r="L43" s="12">
        <f t="shared" ref="L43:M43" si="24">SUM(L44:L50)</f>
        <v>0</v>
      </c>
      <c r="M43" s="12">
        <f t="shared" si="24"/>
        <v>0</v>
      </c>
      <c r="N43" s="12">
        <f t="shared" si="22"/>
        <v>0</v>
      </c>
    </row>
    <row r="44" spans="1:14" ht="21" x14ac:dyDescent="0.25">
      <c r="A44" s="14" t="s">
        <v>49</v>
      </c>
      <c r="B44" s="15">
        <f t="shared" si="20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21" x14ac:dyDescent="0.25">
      <c r="A45" s="14" t="s">
        <v>50</v>
      </c>
      <c r="B45" s="15">
        <f t="shared" si="20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21" x14ac:dyDescent="0.25">
      <c r="A46" s="14" t="s">
        <v>51</v>
      </c>
      <c r="B46" s="15">
        <f t="shared" si="20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21" x14ac:dyDescent="0.25">
      <c r="A47" s="14" t="s">
        <v>52</v>
      </c>
      <c r="B47" s="15">
        <f t="shared" si="20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21" x14ac:dyDescent="0.25">
      <c r="A48" s="14" t="s">
        <v>53</v>
      </c>
      <c r="B48" s="15">
        <f t="shared" si="20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5" ht="21" x14ac:dyDescent="0.25">
      <c r="A49" s="14" t="s">
        <v>54</v>
      </c>
      <c r="B49" s="15">
        <f t="shared" si="20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5" ht="21" x14ac:dyDescent="0.25">
      <c r="A50" s="14" t="s">
        <v>55</v>
      </c>
      <c r="B50" s="15">
        <f t="shared" si="20"/>
        <v>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5" ht="21" x14ac:dyDescent="0.25">
      <c r="A51" s="11" t="s">
        <v>56</v>
      </c>
      <c r="B51" s="12">
        <f t="shared" ref="B51:N51" si="25">SUM(B52:B60)</f>
        <v>38515831.75</v>
      </c>
      <c r="C51" s="12">
        <f t="shared" si="25"/>
        <v>0</v>
      </c>
      <c r="D51" s="12">
        <f t="shared" si="25"/>
        <v>320339.96999999997</v>
      </c>
      <c r="E51" s="12">
        <f t="shared" si="25"/>
        <v>0</v>
      </c>
      <c r="F51" s="12">
        <f t="shared" si="25"/>
        <v>0</v>
      </c>
      <c r="G51" s="12">
        <f t="shared" si="25"/>
        <v>3523542</v>
      </c>
      <c r="H51" s="12">
        <f t="shared" si="25"/>
        <v>6533920</v>
      </c>
      <c r="I51" s="12">
        <f t="shared" si="25"/>
        <v>1013509.76</v>
      </c>
      <c r="J51" s="12">
        <f>SUM(J52:J60)</f>
        <v>0</v>
      </c>
      <c r="K51" s="12">
        <f t="shared" ref="K51" si="26">SUM(K52:K60)</f>
        <v>0</v>
      </c>
      <c r="L51" s="12">
        <f t="shared" ref="L51:M51" si="27">SUM(L52:L60)</f>
        <v>0</v>
      </c>
      <c r="M51" s="12">
        <f t="shared" si="27"/>
        <v>0</v>
      </c>
      <c r="N51" s="12">
        <f t="shared" si="25"/>
        <v>27124520.02</v>
      </c>
    </row>
    <row r="52" spans="1:15" ht="21" x14ac:dyDescent="0.25">
      <c r="A52" s="14" t="s">
        <v>57</v>
      </c>
      <c r="B52" s="15">
        <f t="shared" ref="B52:B60" si="28">+C52+D52+E52+F52+G52+N52+H52+I52+J52+K52+M52+L52</f>
        <v>5727169.7299999995</v>
      </c>
      <c r="C52" s="15">
        <v>0</v>
      </c>
      <c r="D52" s="15">
        <v>320339.96999999997</v>
      </c>
      <c r="E52" s="15">
        <v>0</v>
      </c>
      <c r="F52" s="15">
        <v>0</v>
      </c>
      <c r="G52" s="15">
        <v>3480000</v>
      </c>
      <c r="H52" s="15">
        <v>0</v>
      </c>
      <c r="I52" s="15">
        <v>1013509.76</v>
      </c>
      <c r="J52" s="15">
        <v>0</v>
      </c>
      <c r="K52" s="15">
        <v>0</v>
      </c>
      <c r="L52" s="15">
        <v>0</v>
      </c>
      <c r="M52" s="15">
        <v>0</v>
      </c>
      <c r="N52" s="15">
        <v>913320</v>
      </c>
    </row>
    <row r="53" spans="1:15" ht="21" x14ac:dyDescent="0.25">
      <c r="A53" s="14" t="s">
        <v>58</v>
      </c>
      <c r="B53" s="15">
        <f t="shared" si="28"/>
        <v>75520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75520</v>
      </c>
    </row>
    <row r="54" spans="1:15" ht="21" x14ac:dyDescent="0.25">
      <c r="A54" s="14" t="s">
        <v>59</v>
      </c>
      <c r="B54" s="15">
        <f t="shared" si="28"/>
        <v>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5" ht="21" x14ac:dyDescent="0.25">
      <c r="A55" s="14" t="s">
        <v>60</v>
      </c>
      <c r="B55" s="15">
        <f t="shared" si="28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5" ht="21" x14ac:dyDescent="0.25">
      <c r="A56" s="14" t="s">
        <v>61</v>
      </c>
      <c r="B56" s="15">
        <f t="shared" si="28"/>
        <v>43542</v>
      </c>
      <c r="C56" s="15"/>
      <c r="D56" s="15"/>
      <c r="E56" s="15"/>
      <c r="F56" s="15"/>
      <c r="G56" s="15">
        <v>43542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5" ht="21" x14ac:dyDescent="0.25">
      <c r="A57" s="14" t="s">
        <v>62</v>
      </c>
      <c r="B57" s="15">
        <f t="shared" si="28"/>
        <v>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5" ht="21" x14ac:dyDescent="0.25">
      <c r="A58" s="14" t="s">
        <v>63</v>
      </c>
      <c r="B58" s="15">
        <f t="shared" si="28"/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5" ht="21" x14ac:dyDescent="0.25">
      <c r="A59" s="14" t="s">
        <v>64</v>
      </c>
      <c r="B59" s="15">
        <f t="shared" si="28"/>
        <v>32669600.02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6533920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26135680.02</v>
      </c>
      <c r="O59" s="46"/>
    </row>
    <row r="60" spans="1:15" ht="21" x14ac:dyDescent="0.25">
      <c r="A60" s="14" t="s">
        <v>65</v>
      </c>
      <c r="B60" s="15">
        <f t="shared" si="28"/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5" ht="21" x14ac:dyDescent="0.25">
      <c r="A61" s="11" t="s">
        <v>66</v>
      </c>
      <c r="B61" s="12">
        <f t="shared" ref="B61:N61" si="29">SUM(B62:B64)</f>
        <v>744535.1</v>
      </c>
      <c r="C61" s="12">
        <f t="shared" si="29"/>
        <v>0</v>
      </c>
      <c r="D61" s="12">
        <f t="shared" si="29"/>
        <v>0</v>
      </c>
      <c r="E61" s="12">
        <f t="shared" si="29"/>
        <v>0</v>
      </c>
      <c r="F61" s="12">
        <f t="shared" si="29"/>
        <v>744535.1</v>
      </c>
      <c r="G61" s="12">
        <f t="shared" si="29"/>
        <v>0</v>
      </c>
      <c r="H61" s="12">
        <f t="shared" si="29"/>
        <v>0</v>
      </c>
      <c r="I61" s="12">
        <f t="shared" si="29"/>
        <v>0</v>
      </c>
      <c r="J61" s="12">
        <f>SUM(J62:J64)</f>
        <v>0</v>
      </c>
      <c r="K61" s="12">
        <f t="shared" ref="K61" si="30">SUM(K62:K64)</f>
        <v>0</v>
      </c>
      <c r="L61" s="12">
        <f t="shared" ref="L61" si="31">SUM(L62:L64)</f>
        <v>0</v>
      </c>
      <c r="M61" s="12">
        <f t="shared" ref="M61" si="32">SUM(M62:M64)</f>
        <v>0</v>
      </c>
      <c r="N61" s="12">
        <f t="shared" si="29"/>
        <v>0</v>
      </c>
    </row>
    <row r="62" spans="1:15" ht="21" x14ac:dyDescent="0.25">
      <c r="A62" s="14" t="s">
        <v>67</v>
      </c>
      <c r="B62" s="15">
        <f t="shared" ref="B62:B72" si="33">+C62+D62+E62+F62+G62+N62+H62+I62+J62+K62+M62+L62</f>
        <v>744535.1</v>
      </c>
      <c r="C62" s="15">
        <v>0</v>
      </c>
      <c r="D62" s="15">
        <v>0</v>
      </c>
      <c r="E62" s="15">
        <v>0</v>
      </c>
      <c r="F62" s="15">
        <v>744535.1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</row>
    <row r="63" spans="1:15" ht="21" x14ac:dyDescent="0.25">
      <c r="A63" s="14" t="s">
        <v>68</v>
      </c>
      <c r="B63" s="15">
        <f t="shared" si="33"/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5" ht="21" x14ac:dyDescent="0.25">
      <c r="A64" s="14" t="s">
        <v>69</v>
      </c>
      <c r="B64" s="15">
        <f t="shared" si="33"/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42" x14ac:dyDescent="0.25">
      <c r="A65" s="14" t="s">
        <v>70</v>
      </c>
      <c r="B65" s="15">
        <f t="shared" si="33"/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21" x14ac:dyDescent="0.25">
      <c r="A66" s="11" t="s">
        <v>71</v>
      </c>
      <c r="B66" s="15">
        <f t="shared" si="33"/>
        <v>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21" x14ac:dyDescent="0.25">
      <c r="A67" s="14" t="s">
        <v>72</v>
      </c>
      <c r="B67" s="15">
        <f t="shared" si="33"/>
        <v>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21" x14ac:dyDescent="0.25">
      <c r="A68" s="14" t="s">
        <v>73</v>
      </c>
      <c r="B68" s="15">
        <f t="shared" si="33"/>
        <v>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21" x14ac:dyDescent="0.25">
      <c r="A69" s="11" t="s">
        <v>74</v>
      </c>
      <c r="B69" s="15">
        <f t="shared" si="33"/>
        <v>0</v>
      </c>
      <c r="C69" s="12">
        <f t="shared" ref="C69:G69" si="34">SUM(C70:C72)</f>
        <v>0</v>
      </c>
      <c r="D69" s="12">
        <f t="shared" si="34"/>
        <v>0</v>
      </c>
      <c r="E69" s="12">
        <f t="shared" si="34"/>
        <v>0</v>
      </c>
      <c r="F69" s="12">
        <f t="shared" si="34"/>
        <v>0</v>
      </c>
      <c r="G69" s="12">
        <f t="shared" si="34"/>
        <v>0</v>
      </c>
      <c r="H69" s="12">
        <f t="shared" ref="H69:N69" si="35">SUM(H70:H72)</f>
        <v>0</v>
      </c>
      <c r="I69" s="12">
        <f t="shared" si="35"/>
        <v>0</v>
      </c>
      <c r="J69" s="12">
        <f>SUM(J70:J72)</f>
        <v>0</v>
      </c>
      <c r="K69" s="12">
        <f t="shared" ref="K69" si="36">SUM(K70:K72)</f>
        <v>0</v>
      </c>
      <c r="L69" s="12">
        <f t="shared" ref="L69:M69" si="37">SUM(L70:L72)</f>
        <v>0</v>
      </c>
      <c r="M69" s="12">
        <f t="shared" si="37"/>
        <v>0</v>
      </c>
      <c r="N69" s="12">
        <f t="shared" si="35"/>
        <v>0</v>
      </c>
    </row>
    <row r="70" spans="1:14" ht="21" x14ac:dyDescent="0.25">
      <c r="A70" s="14" t="s">
        <v>75</v>
      </c>
      <c r="B70" s="15">
        <f t="shared" si="33"/>
        <v>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21" x14ac:dyDescent="0.25">
      <c r="A71" s="14" t="s">
        <v>76</v>
      </c>
      <c r="B71" s="15">
        <f t="shared" si="33"/>
        <v>0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21" x14ac:dyDescent="0.25">
      <c r="A72" s="14" t="s">
        <v>77</v>
      </c>
      <c r="B72" s="15">
        <f t="shared" si="33"/>
        <v>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21" x14ac:dyDescent="0.25">
      <c r="A73" s="17" t="s">
        <v>78</v>
      </c>
      <c r="B73" s="18">
        <f t="shared" ref="B73:N73" si="38">+B9+B15+B25+B35+B43+B51+B61+B66+B69</f>
        <v>755364489.48999989</v>
      </c>
      <c r="C73" s="18">
        <f t="shared" si="38"/>
        <v>27316802.340000004</v>
      </c>
      <c r="D73" s="18">
        <f t="shared" si="38"/>
        <v>67740075.109999999</v>
      </c>
      <c r="E73" s="18">
        <f t="shared" si="38"/>
        <v>54243189.960000001</v>
      </c>
      <c r="F73" s="18">
        <f t="shared" si="38"/>
        <v>35226482.57</v>
      </c>
      <c r="G73" s="18">
        <f t="shared" si="38"/>
        <v>35334201.090000004</v>
      </c>
      <c r="H73" s="18">
        <f t="shared" si="38"/>
        <v>107215311.34999999</v>
      </c>
      <c r="I73" s="18">
        <f t="shared" si="38"/>
        <v>30567716.490000002</v>
      </c>
      <c r="J73" s="18">
        <f>+J9+J15+J25+J35+J43+J51+J61+J66+J69</f>
        <v>105368555.31</v>
      </c>
      <c r="K73" s="18">
        <f t="shared" ref="K73" si="39">+K9+K15+K25+K35+K43+K51+K61+K66+K69</f>
        <v>29481965.240000002</v>
      </c>
      <c r="L73" s="18">
        <f t="shared" ref="L73:M73" si="40">+L9+L15+L25+L35+L43+L51+L61+L66+L69</f>
        <v>28728300.859999999</v>
      </c>
      <c r="M73" s="18">
        <f t="shared" si="40"/>
        <v>75397161.140000001</v>
      </c>
      <c r="N73" s="18">
        <f t="shared" si="38"/>
        <v>158744728.03</v>
      </c>
    </row>
    <row r="74" spans="1:14" ht="21" x14ac:dyDescent="0.25">
      <c r="A74" s="19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21" x14ac:dyDescent="0.25">
      <c r="A75" s="9" t="s">
        <v>79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21" x14ac:dyDescent="0.25">
      <c r="A76" s="11" t="s">
        <v>80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ht="21" x14ac:dyDescent="0.25">
      <c r="A77" s="14" t="s">
        <v>81</v>
      </c>
      <c r="B77" s="15">
        <f t="shared" ref="B77:B78" si="41">+C77+D77+E77+F77+G77</f>
        <v>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21" x14ac:dyDescent="0.25">
      <c r="A78" s="14" t="s">
        <v>82</v>
      </c>
      <c r="B78" s="15">
        <f t="shared" si="41"/>
        <v>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21" x14ac:dyDescent="0.25">
      <c r="A79" s="11" t="s">
        <v>83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ht="21" x14ac:dyDescent="0.25">
      <c r="A80" s="14" t="s">
        <v>84</v>
      </c>
      <c r="B80" s="15">
        <f t="shared" ref="B80:B81" si="42">+C80+D80+E80+F80+G80</f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20" ht="21" x14ac:dyDescent="0.25">
      <c r="A81" s="14" t="s">
        <v>85</v>
      </c>
      <c r="B81" s="15">
        <f t="shared" si="42"/>
        <v>0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20" ht="21" x14ac:dyDescent="0.25">
      <c r="A82" s="11" t="s">
        <v>86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20" ht="21" x14ac:dyDescent="0.25">
      <c r="A83" s="14" t="s">
        <v>87</v>
      </c>
      <c r="B83" s="15">
        <f>+C83+D83+E83+F83+G83</f>
        <v>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20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20" ht="21" x14ac:dyDescent="0.35">
      <c r="A85" s="21"/>
      <c r="B85" s="16"/>
      <c r="C85" s="16"/>
      <c r="D85" s="87"/>
      <c r="E85" s="87"/>
      <c r="F85" s="16"/>
      <c r="G85" s="16"/>
      <c r="H85" s="16"/>
      <c r="I85" s="16"/>
      <c r="J85" s="16"/>
      <c r="K85" s="16"/>
      <c r="L85" s="16"/>
      <c r="M85" s="16"/>
      <c r="N85" s="16"/>
    </row>
    <row r="86" spans="1:20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20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20" ht="21" x14ac:dyDescent="0.35">
      <c r="A88" s="21"/>
      <c r="B88" s="16"/>
      <c r="C88" s="16"/>
      <c r="D88" s="16"/>
      <c r="E88" s="16"/>
      <c r="F88" s="16"/>
      <c r="G88" s="16"/>
      <c r="H88" s="16"/>
      <c r="I88" s="16"/>
      <c r="J88" s="16"/>
    </row>
    <row r="89" spans="1:20" ht="21" x14ac:dyDescent="0.35">
      <c r="A89" s="21"/>
      <c r="B89" s="16"/>
      <c r="C89" s="16"/>
      <c r="D89" s="87"/>
      <c r="E89" s="87"/>
      <c r="F89" s="16"/>
      <c r="G89" s="87"/>
      <c r="H89" s="87"/>
      <c r="I89" s="87"/>
      <c r="J89" s="87"/>
      <c r="K89" s="87"/>
      <c r="L89" s="87"/>
      <c r="M89" s="87"/>
      <c r="N89" s="87"/>
    </row>
    <row r="90" spans="1:20" ht="21" x14ac:dyDescent="0.35">
      <c r="A90" s="21"/>
      <c r="B90" s="16"/>
      <c r="C90" s="16"/>
      <c r="D90" s="87"/>
      <c r="E90" s="87"/>
      <c r="F90" s="16"/>
      <c r="G90" s="16"/>
      <c r="H90" s="16"/>
      <c r="I90" s="16"/>
    </row>
    <row r="91" spans="1:20" ht="21" x14ac:dyDescent="0.35">
      <c r="A91" s="65" t="s">
        <v>91</v>
      </c>
      <c r="B91" s="16"/>
      <c r="C91" s="16"/>
      <c r="E91" s="16"/>
      <c r="F91" s="16"/>
      <c r="G91" s="16"/>
      <c r="H91" s="16"/>
      <c r="I91" s="16"/>
      <c r="J91" s="47" t="s">
        <v>97</v>
      </c>
    </row>
    <row r="92" spans="1:20" ht="21" x14ac:dyDescent="0.35">
      <c r="A92" s="26" t="s">
        <v>100</v>
      </c>
      <c r="B92" s="16"/>
      <c r="C92" s="16"/>
      <c r="E92" s="16"/>
      <c r="F92" s="16"/>
      <c r="G92" s="16"/>
      <c r="H92" s="16"/>
      <c r="I92" s="16"/>
      <c r="J92" s="48" t="s">
        <v>102</v>
      </c>
    </row>
    <row r="93" spans="1:20" ht="21" x14ac:dyDescent="0.35">
      <c r="C93" s="47"/>
      <c r="D93" s="47"/>
      <c r="E93" s="47" t="s">
        <v>108</v>
      </c>
      <c r="G93" s="47"/>
      <c r="H93" s="47"/>
      <c r="I93" s="47"/>
      <c r="J93" s="47"/>
      <c r="K93" s="3"/>
      <c r="L93" s="3"/>
      <c r="M93" s="3"/>
      <c r="N93" s="3"/>
      <c r="O93" s="3"/>
      <c r="P93" s="3"/>
    </row>
    <row r="94" spans="1:20" ht="21" x14ac:dyDescent="0.25">
      <c r="C94" s="37"/>
      <c r="E94" s="26" t="s">
        <v>112</v>
      </c>
      <c r="G94" s="48"/>
      <c r="H94" s="37"/>
      <c r="I94" s="37"/>
      <c r="J94" s="37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21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21" x14ac:dyDescent="0.35">
      <c r="A96" s="83"/>
      <c r="B96" s="83"/>
      <c r="C96" s="83"/>
      <c r="D96" s="83"/>
      <c r="E96" s="83"/>
      <c r="F96" s="83"/>
      <c r="G96" s="83"/>
      <c r="H96" s="65"/>
      <c r="I96" s="65"/>
      <c r="J96" s="65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21" x14ac:dyDescent="0.25">
      <c r="A97" s="82"/>
      <c r="B97" s="82"/>
      <c r="C97" s="82"/>
      <c r="D97" s="82"/>
      <c r="E97" s="82"/>
      <c r="F97" s="82"/>
      <c r="G97" s="82"/>
      <c r="H97" s="64"/>
      <c r="I97" s="64"/>
      <c r="J97" s="64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21" x14ac:dyDescent="0.3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3"/>
      <c r="P98" s="3"/>
      <c r="Q98" s="3"/>
      <c r="R98" s="3"/>
      <c r="S98" s="3"/>
      <c r="T98" s="3"/>
    </row>
    <row r="99" spans="1:20" ht="2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6"/>
      <c r="P99" s="6"/>
      <c r="Q99" s="6"/>
      <c r="R99" s="6"/>
      <c r="S99" s="6"/>
      <c r="T99" s="6"/>
    </row>
    <row r="100" spans="1:20" x14ac:dyDescent="0.25">
      <c r="B100" s="49"/>
      <c r="C100" s="49"/>
    </row>
    <row r="101" spans="1:20" x14ac:dyDescent="0.25">
      <c r="B101" s="49"/>
      <c r="C101" s="49"/>
    </row>
    <row r="102" spans="1:20" x14ac:dyDescent="0.25">
      <c r="B102" s="49"/>
      <c r="C102" s="49"/>
    </row>
    <row r="103" spans="1:20" x14ac:dyDescent="0.25">
      <c r="B103" s="49"/>
      <c r="C103" s="49"/>
    </row>
    <row r="104" spans="1:20" x14ac:dyDescent="0.25">
      <c r="B104" s="49"/>
      <c r="C104" s="49"/>
    </row>
    <row r="105" spans="1:20" x14ac:dyDescent="0.25">
      <c r="B105" s="49"/>
      <c r="C105" s="49"/>
    </row>
    <row r="106" spans="1:20" x14ac:dyDescent="0.25">
      <c r="A106" s="49"/>
      <c r="B106" s="49"/>
      <c r="C106"/>
      <c r="D106"/>
      <c r="E106"/>
      <c r="F106"/>
      <c r="G106"/>
      <c r="H106"/>
      <c r="I106"/>
      <c r="J106"/>
    </row>
    <row r="107" spans="1:20" x14ac:dyDescent="0.25">
      <c r="A107" s="49"/>
      <c r="B107" s="49"/>
      <c r="C107"/>
      <c r="D107"/>
      <c r="E107"/>
      <c r="F107"/>
      <c r="G107"/>
      <c r="H107"/>
      <c r="I107"/>
      <c r="J107"/>
    </row>
    <row r="108" spans="1:20" x14ac:dyDescent="0.25">
      <c r="A108" s="49"/>
      <c r="B108" s="49"/>
      <c r="C108"/>
      <c r="D108"/>
      <c r="E108"/>
      <c r="F108"/>
      <c r="G108"/>
      <c r="H108"/>
      <c r="I108"/>
      <c r="J108"/>
    </row>
    <row r="109" spans="1:20" x14ac:dyDescent="0.25">
      <c r="A109" s="49"/>
      <c r="B109" s="49"/>
      <c r="C109"/>
      <c r="D109"/>
      <c r="E109"/>
      <c r="F109"/>
      <c r="G109"/>
      <c r="H109"/>
      <c r="I109"/>
      <c r="J109"/>
    </row>
    <row r="110" spans="1:20" x14ac:dyDescent="0.25">
      <c r="A110" s="49"/>
      <c r="B110" s="49"/>
      <c r="C110"/>
      <c r="D110"/>
      <c r="E110"/>
      <c r="F110"/>
      <c r="G110"/>
      <c r="H110"/>
      <c r="I110"/>
      <c r="J110"/>
    </row>
    <row r="111" spans="1:20" x14ac:dyDescent="0.25">
      <c r="A111" s="49"/>
      <c r="B111" s="49"/>
      <c r="C111"/>
      <c r="D111"/>
      <c r="E111"/>
      <c r="F111"/>
      <c r="G111"/>
      <c r="H111"/>
      <c r="I111"/>
      <c r="J111"/>
    </row>
    <row r="112" spans="1:20" x14ac:dyDescent="0.25">
      <c r="B112"/>
      <c r="C112"/>
      <c r="D112"/>
      <c r="E112"/>
      <c r="F112"/>
      <c r="G112"/>
      <c r="H112"/>
      <c r="I112"/>
      <c r="J112"/>
    </row>
  </sheetData>
  <mergeCells count="12">
    <mergeCell ref="A97:G97"/>
    <mergeCell ref="A1:N1"/>
    <mergeCell ref="A2:N2"/>
    <mergeCell ref="A3:N3"/>
    <mergeCell ref="A4:N4"/>
    <mergeCell ref="A5:N5"/>
    <mergeCell ref="F6:G6"/>
    <mergeCell ref="D85:E85"/>
    <mergeCell ref="D89:E89"/>
    <mergeCell ref="G89:N89"/>
    <mergeCell ref="D90:E90"/>
    <mergeCell ref="A96:G96"/>
  </mergeCells>
  <pageMargins left="0.7" right="0.7" top="0.75" bottom="0.75" header="0.3" footer="0.3"/>
  <pageSetup paperSize="5" scale="38" orientation="landscape" r:id="rId1"/>
  <colBreaks count="1" manualBreakCount="1">
    <brk id="14" max="9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topLeftCell="A67" zoomScale="60" zoomScaleNormal="100" workbookViewId="0">
      <selection activeCell="C90" sqref="C88:C90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3" width="22.42578125" style="2" customWidth="1"/>
    <col min="4" max="4" width="0.7109375" customWidth="1"/>
    <col min="17" max="17" width="33.7109375" customWidth="1"/>
  </cols>
  <sheetData>
    <row r="1" spans="1:5" ht="21" x14ac:dyDescent="0.3">
      <c r="A1" s="85" t="s">
        <v>0</v>
      </c>
      <c r="B1" s="85"/>
      <c r="C1" s="85"/>
      <c r="E1" s="1" t="s">
        <v>1</v>
      </c>
    </row>
    <row r="2" spans="1:5" ht="21" x14ac:dyDescent="0.3">
      <c r="A2" s="85" t="s">
        <v>2</v>
      </c>
      <c r="B2" s="85"/>
      <c r="C2" s="85"/>
      <c r="E2" s="28" t="s">
        <v>3</v>
      </c>
    </row>
    <row r="3" spans="1:5" ht="21" x14ac:dyDescent="0.3">
      <c r="A3" s="85">
        <v>2021</v>
      </c>
      <c r="B3" s="85"/>
      <c r="C3" s="85"/>
      <c r="E3" s="28" t="s">
        <v>4</v>
      </c>
    </row>
    <row r="4" spans="1:5" ht="21" x14ac:dyDescent="0.3">
      <c r="A4" s="85" t="s">
        <v>5</v>
      </c>
      <c r="B4" s="85"/>
      <c r="C4" s="85"/>
      <c r="E4" s="1" t="s">
        <v>6</v>
      </c>
    </row>
    <row r="5" spans="1:5" ht="21" x14ac:dyDescent="0.35">
      <c r="A5" s="84" t="s">
        <v>7</v>
      </c>
      <c r="B5" s="84"/>
      <c r="C5" s="84"/>
      <c r="E5" s="28" t="s">
        <v>8</v>
      </c>
    </row>
    <row r="6" spans="1:5" ht="21" x14ac:dyDescent="0.35">
      <c r="A6" s="21"/>
      <c r="B6" s="16"/>
      <c r="C6" s="16"/>
      <c r="E6" s="28" t="s">
        <v>9</v>
      </c>
    </row>
    <row r="7" spans="1:5" ht="48.75" customHeight="1" x14ac:dyDescent="0.25">
      <c r="A7" s="7" t="s">
        <v>10</v>
      </c>
      <c r="B7" s="8" t="s">
        <v>94</v>
      </c>
      <c r="C7" s="8" t="s">
        <v>93</v>
      </c>
    </row>
    <row r="8" spans="1:5" ht="21" x14ac:dyDescent="0.25">
      <c r="A8" s="9" t="s">
        <v>13</v>
      </c>
      <c r="B8" s="10">
        <f>+B9+B15+B25+B35+B43+B51+B61+B66+B69</f>
        <v>913909142</v>
      </c>
      <c r="C8" s="10">
        <f>+C9+C15+C25+C35+C43+C51+C61+C66+C69</f>
        <v>26135416.060000002</v>
      </c>
    </row>
    <row r="9" spans="1:5" ht="21" x14ac:dyDescent="0.25">
      <c r="A9" s="11" t="s">
        <v>14</v>
      </c>
      <c r="B9" s="12">
        <f>SUM(B10:B14)</f>
        <v>341596183</v>
      </c>
      <c r="C9" s="12">
        <f>SUM(C10:C14)</f>
        <v>22766792.82</v>
      </c>
    </row>
    <row r="10" spans="1:5" ht="21" x14ac:dyDescent="0.25">
      <c r="A10" s="14" t="s">
        <v>15</v>
      </c>
      <c r="B10" s="15">
        <v>256967155</v>
      </c>
      <c r="C10" s="15">
        <v>18905785.859999999</v>
      </c>
    </row>
    <row r="11" spans="1:5" ht="21" x14ac:dyDescent="0.25">
      <c r="A11" s="14" t="s">
        <v>16</v>
      </c>
      <c r="B11" s="15">
        <v>48771441</v>
      </c>
      <c r="C11" s="15">
        <v>1007000</v>
      </c>
    </row>
    <row r="12" spans="1:5" ht="21" x14ac:dyDescent="0.25">
      <c r="A12" s="14" t="s">
        <v>17</v>
      </c>
      <c r="B12" s="15"/>
      <c r="C12" s="15"/>
    </row>
    <row r="13" spans="1:5" ht="21" x14ac:dyDescent="0.25">
      <c r="A13" s="14" t="s">
        <v>18</v>
      </c>
      <c r="B13" s="15"/>
      <c r="C13" s="15"/>
    </row>
    <row r="14" spans="1:5" ht="21" x14ac:dyDescent="0.25">
      <c r="A14" s="14" t="s">
        <v>19</v>
      </c>
      <c r="B14" s="15">
        <v>35857587</v>
      </c>
      <c r="C14" s="15">
        <v>2854006.96</v>
      </c>
    </row>
    <row r="15" spans="1:5" ht="21" x14ac:dyDescent="0.25">
      <c r="A15" s="11" t="s">
        <v>20</v>
      </c>
      <c r="B15" s="12">
        <f>SUM(B16:B24)</f>
        <v>153720000</v>
      </c>
      <c r="C15" s="12">
        <f>SUM(C16:C24)</f>
        <v>3368623.2400000007</v>
      </c>
    </row>
    <row r="16" spans="1:5" ht="21" x14ac:dyDescent="0.25">
      <c r="A16" s="14" t="s">
        <v>21</v>
      </c>
      <c r="B16" s="15">
        <v>27935000</v>
      </c>
      <c r="C16" s="15">
        <v>1905706.01</v>
      </c>
    </row>
    <row r="17" spans="1:3" ht="21" x14ac:dyDescent="0.25">
      <c r="A17" s="14" t="s">
        <v>22</v>
      </c>
      <c r="B17" s="15">
        <v>5100000</v>
      </c>
      <c r="C17" s="15">
        <v>0</v>
      </c>
    </row>
    <row r="18" spans="1:3" ht="21" x14ac:dyDescent="0.25">
      <c r="A18" s="14" t="s">
        <v>23</v>
      </c>
      <c r="B18" s="15">
        <v>23000000</v>
      </c>
      <c r="C18" s="15">
        <v>0</v>
      </c>
    </row>
    <row r="19" spans="1:3" ht="18" customHeight="1" x14ac:dyDescent="0.25">
      <c r="A19" s="14" t="s">
        <v>24</v>
      </c>
      <c r="B19" s="15">
        <v>3800000</v>
      </c>
      <c r="C19" s="15">
        <v>0</v>
      </c>
    </row>
    <row r="20" spans="1:3" ht="21" x14ac:dyDescent="0.25">
      <c r="A20" s="14" t="s">
        <v>25</v>
      </c>
      <c r="B20" s="15">
        <v>10530000</v>
      </c>
      <c r="C20" s="15">
        <v>543581.42000000004</v>
      </c>
    </row>
    <row r="21" spans="1:3" ht="21" x14ac:dyDescent="0.25">
      <c r="A21" s="14" t="s">
        <v>26</v>
      </c>
      <c r="B21" s="15">
        <v>10200000</v>
      </c>
      <c r="C21" s="15">
        <v>705583.26</v>
      </c>
    </row>
    <row r="22" spans="1:3" ht="42" x14ac:dyDescent="0.25">
      <c r="A22" s="14" t="s">
        <v>27</v>
      </c>
      <c r="B22" s="15">
        <v>30100000</v>
      </c>
      <c r="C22" s="15">
        <v>0</v>
      </c>
    </row>
    <row r="23" spans="1:3" ht="21" x14ac:dyDescent="0.25">
      <c r="A23" s="14" t="s">
        <v>28</v>
      </c>
      <c r="B23" s="15">
        <v>18930000</v>
      </c>
      <c r="C23" s="15">
        <v>141025.89000000001</v>
      </c>
    </row>
    <row r="24" spans="1:3" ht="21" x14ac:dyDescent="0.25">
      <c r="A24" s="14" t="s">
        <v>29</v>
      </c>
      <c r="B24" s="15">
        <v>24125000</v>
      </c>
      <c r="C24" s="15">
        <v>72726.66</v>
      </c>
    </row>
    <row r="25" spans="1:3" ht="21" x14ac:dyDescent="0.25">
      <c r="A25" s="11" t="s">
        <v>30</v>
      </c>
      <c r="B25" s="12">
        <f>SUM(B26:B34)</f>
        <v>328642959</v>
      </c>
      <c r="C25" s="12">
        <f>SUM(C26:C34)</f>
        <v>0</v>
      </c>
    </row>
    <row r="26" spans="1:3" ht="21" x14ac:dyDescent="0.25">
      <c r="A26" s="14" t="s">
        <v>31</v>
      </c>
      <c r="B26" s="15">
        <v>3775000</v>
      </c>
      <c r="C26" s="15">
        <v>0</v>
      </c>
    </row>
    <row r="27" spans="1:3" ht="21" x14ac:dyDescent="0.25">
      <c r="A27" s="14" t="s">
        <v>32</v>
      </c>
      <c r="B27" s="15">
        <v>7300000</v>
      </c>
      <c r="C27" s="15">
        <v>0</v>
      </c>
    </row>
    <row r="28" spans="1:3" ht="21" x14ac:dyDescent="0.25">
      <c r="A28" s="14" t="s">
        <v>33</v>
      </c>
      <c r="B28" s="15">
        <v>191500000</v>
      </c>
      <c r="C28" s="15">
        <v>0</v>
      </c>
    </row>
    <row r="29" spans="1:3" ht="21" x14ac:dyDescent="0.25">
      <c r="A29" s="14" t="s">
        <v>34</v>
      </c>
      <c r="B29" s="15">
        <v>3500000</v>
      </c>
      <c r="C29" s="15">
        <v>0</v>
      </c>
    </row>
    <row r="30" spans="1:3" ht="21" x14ac:dyDescent="0.25">
      <c r="A30" s="14" t="s">
        <v>35</v>
      </c>
      <c r="B30" s="15">
        <v>3080000</v>
      </c>
      <c r="C30" s="15">
        <v>0</v>
      </c>
    </row>
    <row r="31" spans="1:3" ht="21" x14ac:dyDescent="0.25">
      <c r="A31" s="14" t="s">
        <v>36</v>
      </c>
      <c r="B31" s="15">
        <v>2460000</v>
      </c>
      <c r="C31" s="15">
        <v>0</v>
      </c>
    </row>
    <row r="32" spans="1:3" ht="21" x14ac:dyDescent="0.25">
      <c r="A32" s="14" t="s">
        <v>37</v>
      </c>
      <c r="B32" s="15">
        <v>18393898</v>
      </c>
      <c r="C32" s="15">
        <v>0</v>
      </c>
    </row>
    <row r="33" spans="1:3" ht="42" x14ac:dyDescent="0.25">
      <c r="A33" s="14" t="s">
        <v>38</v>
      </c>
      <c r="B33" s="15"/>
      <c r="C33" s="15"/>
    </row>
    <row r="34" spans="1:3" ht="21" x14ac:dyDescent="0.25">
      <c r="A34" s="14" t="s">
        <v>39</v>
      </c>
      <c r="B34" s="15">
        <v>98634061</v>
      </c>
      <c r="C34" s="15">
        <v>0</v>
      </c>
    </row>
    <row r="35" spans="1:3" ht="21" x14ac:dyDescent="0.25">
      <c r="A35" s="11" t="s">
        <v>40</v>
      </c>
      <c r="B35" s="12">
        <f>SUM(B36:B41)</f>
        <v>3750000</v>
      </c>
      <c r="C35" s="12">
        <f>SUM(C36:C41)</f>
        <v>0</v>
      </c>
    </row>
    <row r="36" spans="1:3" ht="21" x14ac:dyDescent="0.25">
      <c r="A36" s="14" t="s">
        <v>41</v>
      </c>
      <c r="B36" s="15">
        <v>3750000</v>
      </c>
      <c r="C36" s="15">
        <v>0</v>
      </c>
    </row>
    <row r="37" spans="1:3" ht="21" x14ac:dyDescent="0.25">
      <c r="A37" s="14" t="s">
        <v>42</v>
      </c>
      <c r="B37" s="15"/>
      <c r="C37" s="15">
        <v>0</v>
      </c>
    </row>
    <row r="38" spans="1:3" ht="21" x14ac:dyDescent="0.25">
      <c r="A38" s="14" t="s">
        <v>43</v>
      </c>
      <c r="B38" s="15"/>
      <c r="C38" s="15"/>
    </row>
    <row r="39" spans="1:3" ht="21" x14ac:dyDescent="0.25">
      <c r="A39" s="14" t="s">
        <v>44</v>
      </c>
      <c r="B39" s="15"/>
      <c r="C39" s="15"/>
    </row>
    <row r="40" spans="1:3" ht="21" x14ac:dyDescent="0.25">
      <c r="A40" s="14" t="s">
        <v>45</v>
      </c>
      <c r="B40" s="15"/>
      <c r="C40" s="15"/>
    </row>
    <row r="41" spans="1:3" ht="21" x14ac:dyDescent="0.25">
      <c r="A41" s="14" t="s">
        <v>46</v>
      </c>
      <c r="B41" s="15"/>
      <c r="C41" s="15"/>
    </row>
    <row r="42" spans="1:3" ht="21" x14ac:dyDescent="0.25">
      <c r="A42" s="14" t="s">
        <v>47</v>
      </c>
      <c r="B42" s="15"/>
      <c r="C42" s="15"/>
    </row>
    <row r="43" spans="1:3" ht="21" x14ac:dyDescent="0.25">
      <c r="A43" s="11" t="s">
        <v>48</v>
      </c>
      <c r="B43" s="12">
        <f>SUM(B44:B50)</f>
        <v>0</v>
      </c>
      <c r="C43" s="12">
        <f>SUM(C44:C50)</f>
        <v>0</v>
      </c>
    </row>
    <row r="44" spans="1:3" ht="21" x14ac:dyDescent="0.25">
      <c r="A44" s="14" t="s">
        <v>49</v>
      </c>
      <c r="B44" s="15"/>
      <c r="C44" s="15"/>
    </row>
    <row r="45" spans="1:3" ht="21" x14ac:dyDescent="0.25">
      <c r="A45" s="14" t="s">
        <v>50</v>
      </c>
      <c r="B45" s="15"/>
      <c r="C45" s="15"/>
    </row>
    <row r="46" spans="1:3" ht="21" x14ac:dyDescent="0.25">
      <c r="A46" s="14" t="s">
        <v>51</v>
      </c>
      <c r="B46" s="15"/>
      <c r="C46" s="15"/>
    </row>
    <row r="47" spans="1:3" ht="21" x14ac:dyDescent="0.25">
      <c r="A47" s="14" t="s">
        <v>52</v>
      </c>
      <c r="B47" s="15"/>
      <c r="C47" s="15"/>
    </row>
    <row r="48" spans="1:3" ht="21" x14ac:dyDescent="0.25">
      <c r="A48" s="14" t="s">
        <v>53</v>
      </c>
      <c r="B48" s="15"/>
      <c r="C48" s="15"/>
    </row>
    <row r="49" spans="1:3" ht="21" x14ac:dyDescent="0.25">
      <c r="A49" s="14" t="s">
        <v>54</v>
      </c>
      <c r="B49" s="15"/>
      <c r="C49" s="15"/>
    </row>
    <row r="50" spans="1:3" ht="21" x14ac:dyDescent="0.25">
      <c r="A50" s="14" t="s">
        <v>55</v>
      </c>
      <c r="B50" s="15"/>
      <c r="C50" s="15"/>
    </row>
    <row r="51" spans="1:3" ht="21" x14ac:dyDescent="0.25">
      <c r="A51" s="11" t="s">
        <v>56</v>
      </c>
      <c r="B51" s="12">
        <f>SUM(B52:B60)</f>
        <v>76200000</v>
      </c>
      <c r="C51" s="12">
        <f>SUM(C52:C60)</f>
        <v>0</v>
      </c>
    </row>
    <row r="52" spans="1:3" ht="21" x14ac:dyDescent="0.25">
      <c r="A52" s="14" t="s">
        <v>57</v>
      </c>
      <c r="B52" s="15">
        <v>18600000</v>
      </c>
      <c r="C52" s="15">
        <v>0</v>
      </c>
    </row>
    <row r="53" spans="1:3" ht="21" x14ac:dyDescent="0.25">
      <c r="A53" s="14" t="s">
        <v>58</v>
      </c>
      <c r="B53" s="15">
        <v>500000</v>
      </c>
      <c r="C53" s="15">
        <v>0</v>
      </c>
    </row>
    <row r="54" spans="1:3" ht="21" x14ac:dyDescent="0.25">
      <c r="A54" s="14" t="s">
        <v>59</v>
      </c>
      <c r="B54" s="15"/>
      <c r="C54" s="15"/>
    </row>
    <row r="55" spans="1:3" ht="21" x14ac:dyDescent="0.25">
      <c r="A55" s="14" t="s">
        <v>60</v>
      </c>
      <c r="B55" s="15">
        <v>12000000</v>
      </c>
      <c r="C55" s="15">
        <v>0</v>
      </c>
    </row>
    <row r="56" spans="1:3" ht="21" x14ac:dyDescent="0.25">
      <c r="A56" s="14" t="s">
        <v>61</v>
      </c>
      <c r="B56" s="15">
        <v>13100000</v>
      </c>
      <c r="C56" s="15"/>
    </row>
    <row r="57" spans="1:3" ht="21" x14ac:dyDescent="0.25">
      <c r="A57" s="14" t="s">
        <v>62</v>
      </c>
      <c r="B57" s="15"/>
      <c r="C57" s="15"/>
    </row>
    <row r="58" spans="1:3" ht="21" x14ac:dyDescent="0.25">
      <c r="A58" s="14" t="s">
        <v>63</v>
      </c>
      <c r="B58" s="15"/>
      <c r="C58" s="15"/>
    </row>
    <row r="59" spans="1:3" ht="21" x14ac:dyDescent="0.25">
      <c r="A59" s="14" t="s">
        <v>64</v>
      </c>
      <c r="B59" s="15">
        <v>32000000</v>
      </c>
      <c r="C59" s="15">
        <v>0</v>
      </c>
    </row>
    <row r="60" spans="1:3" ht="21" x14ac:dyDescent="0.25">
      <c r="A60" s="14" t="s">
        <v>65</v>
      </c>
      <c r="B60" s="15"/>
      <c r="C60" s="15"/>
    </row>
    <row r="61" spans="1:3" ht="21" x14ac:dyDescent="0.25">
      <c r="A61" s="11" t="s">
        <v>66</v>
      </c>
      <c r="B61" s="12">
        <f>SUM(B62:B64)</f>
        <v>10000000</v>
      </c>
      <c r="C61" s="12">
        <f>SUM(C62:C64)</f>
        <v>0</v>
      </c>
    </row>
    <row r="62" spans="1:3" ht="21" x14ac:dyDescent="0.25">
      <c r="A62" s="14" t="s">
        <v>67</v>
      </c>
      <c r="B62" s="15">
        <v>10000000</v>
      </c>
      <c r="C62" s="15">
        <v>0</v>
      </c>
    </row>
    <row r="63" spans="1:3" ht="21" x14ac:dyDescent="0.25">
      <c r="A63" s="14" t="s">
        <v>68</v>
      </c>
      <c r="B63" s="15"/>
      <c r="C63" s="15"/>
    </row>
    <row r="64" spans="1:3" ht="21" x14ac:dyDescent="0.25">
      <c r="A64" s="14" t="s">
        <v>69</v>
      </c>
      <c r="B64" s="15"/>
      <c r="C64" s="15"/>
    </row>
    <row r="65" spans="1:3" ht="42" x14ac:dyDescent="0.25">
      <c r="A65" s="14" t="s">
        <v>70</v>
      </c>
      <c r="B65" s="15"/>
      <c r="C65" s="15"/>
    </row>
    <row r="66" spans="1:3" ht="21" x14ac:dyDescent="0.25">
      <c r="A66" s="11" t="s">
        <v>71</v>
      </c>
      <c r="B66" s="12"/>
      <c r="C66" s="12"/>
    </row>
    <row r="67" spans="1:3" ht="21" x14ac:dyDescent="0.25">
      <c r="A67" s="14" t="s">
        <v>72</v>
      </c>
      <c r="B67" s="15"/>
      <c r="C67" s="15"/>
    </row>
    <row r="68" spans="1:3" ht="21" x14ac:dyDescent="0.25">
      <c r="A68" s="14" t="s">
        <v>73</v>
      </c>
      <c r="B68" s="15"/>
      <c r="C68" s="15"/>
    </row>
    <row r="69" spans="1:3" ht="21" x14ac:dyDescent="0.25">
      <c r="A69" s="11" t="s">
        <v>74</v>
      </c>
      <c r="B69" s="12">
        <f>SUM(B70:B72)</f>
        <v>0</v>
      </c>
      <c r="C69" s="12">
        <f>SUM(C70:C72)</f>
        <v>0</v>
      </c>
    </row>
    <row r="70" spans="1:3" ht="21" x14ac:dyDescent="0.25">
      <c r="A70" s="14" t="s">
        <v>75</v>
      </c>
      <c r="B70" s="15"/>
      <c r="C70" s="15"/>
    </row>
    <row r="71" spans="1:3" ht="21" x14ac:dyDescent="0.25">
      <c r="A71" s="14" t="s">
        <v>76</v>
      </c>
      <c r="B71" s="15"/>
      <c r="C71" s="15"/>
    </row>
    <row r="72" spans="1:3" ht="21" x14ac:dyDescent="0.25">
      <c r="A72" s="14" t="s">
        <v>77</v>
      </c>
      <c r="B72" s="15"/>
      <c r="C72" s="15"/>
    </row>
    <row r="73" spans="1:3" ht="21" x14ac:dyDescent="0.25">
      <c r="A73" s="17" t="s">
        <v>78</v>
      </c>
      <c r="B73" s="18">
        <f>+B9+B15+B25+B35+B43+B51+B61+B66+B69</f>
        <v>913909142</v>
      </c>
      <c r="C73" s="18">
        <f>+C9+C15+C25+C35+C43+C51+C61+C66+C69</f>
        <v>26135416.060000002</v>
      </c>
    </row>
    <row r="74" spans="1:3" ht="21" x14ac:dyDescent="0.25">
      <c r="A74" s="19"/>
      <c r="B74" s="15"/>
      <c r="C74" s="15"/>
    </row>
    <row r="75" spans="1:3" ht="21" x14ac:dyDescent="0.25">
      <c r="A75" s="9" t="s">
        <v>79</v>
      </c>
      <c r="B75" s="20"/>
      <c r="C75" s="20"/>
    </row>
    <row r="76" spans="1:3" ht="21" x14ac:dyDescent="0.25">
      <c r="A76" s="11" t="s">
        <v>80</v>
      </c>
      <c r="B76" s="12"/>
      <c r="C76" s="12"/>
    </row>
    <row r="77" spans="1:3" ht="21" x14ac:dyDescent="0.25">
      <c r="A77" s="14" t="s">
        <v>81</v>
      </c>
      <c r="B77" s="15"/>
      <c r="C77" s="15"/>
    </row>
    <row r="78" spans="1:3" ht="21" x14ac:dyDescent="0.25">
      <c r="A78" s="14" t="s">
        <v>82</v>
      </c>
      <c r="B78" s="15"/>
      <c r="C78" s="15"/>
    </row>
    <row r="79" spans="1:3" ht="21" x14ac:dyDescent="0.25">
      <c r="A79" s="11" t="s">
        <v>83</v>
      </c>
      <c r="B79" s="12"/>
      <c r="C79" s="12"/>
    </row>
    <row r="80" spans="1:3" ht="21" x14ac:dyDescent="0.25">
      <c r="A80" s="14" t="s">
        <v>84</v>
      </c>
      <c r="B80" s="15"/>
      <c r="C80" s="15"/>
    </row>
    <row r="81" spans="1:10" ht="21" x14ac:dyDescent="0.25">
      <c r="A81" s="14" t="s">
        <v>85</v>
      </c>
      <c r="B81" s="15"/>
      <c r="C81" s="15"/>
    </row>
    <row r="82" spans="1:10" ht="21" x14ac:dyDescent="0.25">
      <c r="A82" s="11" t="s">
        <v>86</v>
      </c>
      <c r="B82" s="12"/>
      <c r="C82" s="12"/>
    </row>
    <row r="83" spans="1:10" ht="21" x14ac:dyDescent="0.25">
      <c r="A83" s="14" t="s">
        <v>87</v>
      </c>
      <c r="B83" s="15"/>
      <c r="C83" s="15"/>
    </row>
    <row r="84" spans="1:10" ht="21" x14ac:dyDescent="0.25">
      <c r="A84" s="17" t="s">
        <v>88</v>
      </c>
      <c r="B84" s="18"/>
      <c r="C84" s="18"/>
    </row>
    <row r="85" spans="1:10" ht="21" x14ac:dyDescent="0.35">
      <c r="A85" s="21"/>
      <c r="B85" s="16"/>
      <c r="C85" s="16"/>
    </row>
    <row r="86" spans="1:10" ht="21" x14ac:dyDescent="0.25">
      <c r="A86" s="22" t="s">
        <v>89</v>
      </c>
      <c r="B86" s="23"/>
      <c r="C86" s="23"/>
    </row>
    <row r="87" spans="1:10" ht="21" x14ac:dyDescent="0.35">
      <c r="A87" s="21" t="s">
        <v>90</v>
      </c>
      <c r="B87" s="16"/>
      <c r="C87" s="16"/>
    </row>
    <row r="88" spans="1:10" ht="21" x14ac:dyDescent="0.35">
      <c r="A88" s="21"/>
      <c r="B88" s="16"/>
      <c r="C88" s="16">
        <f>+C73</f>
        <v>26135416.060000002</v>
      </c>
    </row>
    <row r="89" spans="1:10" ht="21" x14ac:dyDescent="0.35">
      <c r="A89" s="21"/>
      <c r="B89" s="16"/>
      <c r="C89" s="16">
        <v>63305953.810000002</v>
      </c>
    </row>
    <row r="90" spans="1:10" ht="21" x14ac:dyDescent="0.35">
      <c r="A90" s="21"/>
      <c r="B90" s="16"/>
      <c r="C90" s="16">
        <f>SUM(C88:C89)</f>
        <v>89441369.870000005</v>
      </c>
    </row>
    <row r="91" spans="1:10" ht="21" x14ac:dyDescent="0.35">
      <c r="A91" s="21"/>
      <c r="B91" s="16"/>
      <c r="C91" s="16"/>
    </row>
    <row r="92" spans="1:10" ht="21" x14ac:dyDescent="0.35">
      <c r="A92" s="29" t="s">
        <v>114</v>
      </c>
      <c r="B92" s="29" t="s">
        <v>116</v>
      </c>
      <c r="C92" s="30"/>
      <c r="D92" s="3"/>
      <c r="E92" s="3"/>
      <c r="F92" s="3"/>
    </row>
    <row r="93" spans="1:10" ht="21" x14ac:dyDescent="0.25">
      <c r="A93" s="67" t="s">
        <v>119</v>
      </c>
      <c r="B93" s="82" t="s">
        <v>118</v>
      </c>
      <c r="C93" s="82"/>
      <c r="D93" s="4"/>
      <c r="E93" s="4"/>
      <c r="F93" s="4"/>
      <c r="G93" s="4"/>
      <c r="H93" s="4"/>
      <c r="I93" s="4"/>
      <c r="J93" s="4"/>
    </row>
    <row r="94" spans="1:10" ht="21" x14ac:dyDescent="0.35">
      <c r="A94" s="27"/>
      <c r="B94" s="27"/>
      <c r="C94" s="27"/>
      <c r="D94" s="3"/>
      <c r="E94" s="3"/>
      <c r="F94" s="3"/>
      <c r="G94" s="3"/>
      <c r="H94" s="3"/>
      <c r="I94" s="3"/>
      <c r="J94" s="3"/>
    </row>
    <row r="95" spans="1:10" ht="21" x14ac:dyDescent="0.35">
      <c r="A95" s="27"/>
      <c r="B95" s="27"/>
      <c r="C95" s="27"/>
      <c r="D95" s="3"/>
      <c r="E95" s="3"/>
      <c r="F95" s="3"/>
      <c r="G95" s="3"/>
      <c r="H95" s="3"/>
      <c r="I95" s="3"/>
      <c r="J95" s="3"/>
    </row>
    <row r="96" spans="1:10" ht="21" x14ac:dyDescent="0.35">
      <c r="A96" s="21"/>
      <c r="B96" s="21"/>
      <c r="C96" s="16"/>
      <c r="D96" s="5"/>
      <c r="E96" s="5"/>
      <c r="F96" s="5"/>
      <c r="G96" s="5"/>
      <c r="H96" s="5"/>
      <c r="I96" s="5"/>
      <c r="J96" s="5"/>
    </row>
    <row r="97" spans="1:10" ht="21" x14ac:dyDescent="0.35">
      <c r="A97" s="83"/>
      <c r="B97" s="83"/>
      <c r="C97" s="83"/>
      <c r="D97" s="3"/>
      <c r="E97" s="3"/>
      <c r="F97" s="3"/>
      <c r="G97" s="3"/>
      <c r="H97" s="3"/>
      <c r="I97" s="3"/>
      <c r="J97" s="3"/>
    </row>
    <row r="98" spans="1:10" ht="21" x14ac:dyDescent="0.35">
      <c r="A98" s="84"/>
      <c r="B98" s="84"/>
      <c r="C98" s="84"/>
      <c r="D98" s="6"/>
      <c r="E98" s="6"/>
      <c r="F98" s="6"/>
      <c r="G98" s="6"/>
      <c r="H98" s="6"/>
      <c r="I98" s="6"/>
      <c r="J98" s="6"/>
    </row>
  </sheetData>
  <mergeCells count="8">
    <mergeCell ref="A97:C97"/>
    <mergeCell ref="A98:C98"/>
    <mergeCell ref="B93:C93"/>
    <mergeCell ref="A1:C1"/>
    <mergeCell ref="A2:C2"/>
    <mergeCell ref="A3:C3"/>
    <mergeCell ref="A4:C4"/>
    <mergeCell ref="A5:C5"/>
  </mergeCells>
  <pageMargins left="1.24" right="0.7" top="0.75" bottom="0.75" header="0.3" footer="0.3"/>
  <pageSetup paperSize="9" scale="51" orientation="portrait" r:id="rId1"/>
  <rowBreaks count="1" manualBreakCount="1">
    <brk id="60" max="16383" man="1"/>
  </rowBreaks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view="pageBreakPreview" zoomScale="60" zoomScaleNormal="100" workbookViewId="0">
      <selection activeCell="C8" sqref="C8:D73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4" width="22.42578125" style="2" customWidth="1"/>
    <col min="5" max="5" width="0.7109375" customWidth="1"/>
    <col min="18" max="18" width="33.7109375" customWidth="1"/>
  </cols>
  <sheetData>
    <row r="1" spans="1:6" ht="21" x14ac:dyDescent="0.3">
      <c r="A1" s="85" t="s">
        <v>0</v>
      </c>
      <c r="B1" s="85"/>
      <c r="C1" s="85"/>
      <c r="D1" s="33"/>
      <c r="F1" s="1" t="s">
        <v>1</v>
      </c>
    </row>
    <row r="2" spans="1:6" ht="21" x14ac:dyDescent="0.3">
      <c r="A2" s="85" t="s">
        <v>2</v>
      </c>
      <c r="B2" s="85"/>
      <c r="C2" s="85"/>
      <c r="D2" s="33"/>
      <c r="F2" s="28" t="s">
        <v>3</v>
      </c>
    </row>
    <row r="3" spans="1:6" ht="21" x14ac:dyDescent="0.3">
      <c r="A3" s="85">
        <v>2021</v>
      </c>
      <c r="B3" s="85"/>
      <c r="C3" s="85"/>
      <c r="D3" s="33"/>
      <c r="F3" s="28" t="s">
        <v>4</v>
      </c>
    </row>
    <row r="4" spans="1:6" ht="21" x14ac:dyDescent="0.3">
      <c r="A4" s="85" t="s">
        <v>5</v>
      </c>
      <c r="B4" s="85"/>
      <c r="C4" s="85"/>
      <c r="D4" s="33"/>
      <c r="F4" s="1" t="s">
        <v>6</v>
      </c>
    </row>
    <row r="5" spans="1:6" ht="21" x14ac:dyDescent="0.35">
      <c r="A5" s="84" t="s">
        <v>7</v>
      </c>
      <c r="B5" s="84"/>
      <c r="C5" s="84"/>
      <c r="D5" s="32"/>
      <c r="F5" s="28" t="s">
        <v>8</v>
      </c>
    </row>
    <row r="6" spans="1:6" ht="21" x14ac:dyDescent="0.35">
      <c r="A6" s="21"/>
      <c r="B6" s="16"/>
      <c r="C6" s="16"/>
      <c r="D6" s="16"/>
      <c r="F6" s="28" t="s">
        <v>9</v>
      </c>
    </row>
    <row r="7" spans="1:6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</row>
    <row r="8" spans="1:6" ht="21" x14ac:dyDescent="0.25">
      <c r="A8" s="9" t="s">
        <v>13</v>
      </c>
      <c r="B8" s="10">
        <f>+B9+B15+B25+B35+B43+B51+B61+B66+B69</f>
        <v>89441369.870000005</v>
      </c>
      <c r="C8" s="10">
        <f>+C9+C15+C25+C35+C43+C51+C61+C66+C69</f>
        <v>26135416.060000002</v>
      </c>
      <c r="D8" s="10">
        <f>+D9+D15+D25+D35+D43+D51+D61+D66+D69</f>
        <v>63305953.810000002</v>
      </c>
    </row>
    <row r="9" spans="1:6" ht="21" x14ac:dyDescent="0.25">
      <c r="A9" s="11" t="s">
        <v>14</v>
      </c>
      <c r="B9" s="12">
        <f>SUM(B10:B14)</f>
        <v>50997185.450000003</v>
      </c>
      <c r="C9" s="12">
        <f>SUM(C10:C14)</f>
        <v>22766792.82</v>
      </c>
      <c r="D9" s="12">
        <f>SUM(D10:D14)</f>
        <v>28230392.629999999</v>
      </c>
    </row>
    <row r="10" spans="1:6" ht="21" x14ac:dyDescent="0.25">
      <c r="A10" s="14" t="s">
        <v>15</v>
      </c>
      <c r="B10" s="15">
        <f>+C10+D10</f>
        <v>43284611.359999999</v>
      </c>
      <c r="C10" s="15">
        <v>18905785.859999999</v>
      </c>
      <c r="D10" s="15">
        <v>24378825.5</v>
      </c>
    </row>
    <row r="11" spans="1:6" ht="21" x14ac:dyDescent="0.25">
      <c r="A11" s="14" t="s">
        <v>16</v>
      </c>
      <c r="B11" s="15">
        <f>+C11+D11</f>
        <v>2014500</v>
      </c>
      <c r="C11" s="15">
        <v>1007000</v>
      </c>
      <c r="D11" s="15">
        <v>1007500</v>
      </c>
    </row>
    <row r="12" spans="1:6" ht="21" x14ac:dyDescent="0.25">
      <c r="A12" s="14" t="s">
        <v>17</v>
      </c>
      <c r="B12" s="15"/>
      <c r="C12" s="15"/>
      <c r="D12" s="15"/>
    </row>
    <row r="13" spans="1:6" ht="21" x14ac:dyDescent="0.25">
      <c r="A13" s="14" t="s">
        <v>18</v>
      </c>
      <c r="B13" s="15"/>
      <c r="C13" s="15"/>
      <c r="D13" s="15"/>
    </row>
    <row r="14" spans="1:6" ht="21" x14ac:dyDescent="0.25">
      <c r="A14" s="14" t="s">
        <v>19</v>
      </c>
      <c r="B14" s="15">
        <f>+C14+D14</f>
        <v>5698074.0899999999</v>
      </c>
      <c r="C14" s="15">
        <v>2854006.96</v>
      </c>
      <c r="D14" s="15">
        <v>2844067.13</v>
      </c>
    </row>
    <row r="15" spans="1:6" ht="21" x14ac:dyDescent="0.25">
      <c r="A15" s="11" t="s">
        <v>20</v>
      </c>
      <c r="B15" s="12">
        <f>SUM(B16:B24)</f>
        <v>8921090.3999999985</v>
      </c>
      <c r="C15" s="12">
        <f>SUM(C16:C24)</f>
        <v>3368623.2400000007</v>
      </c>
      <c r="D15" s="12">
        <f>SUM(D16:D24)</f>
        <v>5552467.1600000001</v>
      </c>
    </row>
    <row r="16" spans="1:6" ht="21" x14ac:dyDescent="0.25">
      <c r="A16" s="14" t="s">
        <v>21</v>
      </c>
      <c r="B16" s="15">
        <f>+C16+D16</f>
        <v>3378995.49</v>
      </c>
      <c r="C16" s="15">
        <v>1905706.01</v>
      </c>
      <c r="D16" s="15">
        <v>1473289.48</v>
      </c>
    </row>
    <row r="17" spans="1:4" ht="21" x14ac:dyDescent="0.25">
      <c r="A17" s="14" t="s">
        <v>22</v>
      </c>
      <c r="B17" s="15">
        <f>+C17+D17</f>
        <v>3100</v>
      </c>
      <c r="C17" s="15">
        <v>0</v>
      </c>
      <c r="D17" s="15">
        <v>3100</v>
      </c>
    </row>
    <row r="18" spans="1:4" ht="21" x14ac:dyDescent="0.25">
      <c r="A18" s="14" t="s">
        <v>23</v>
      </c>
      <c r="B18" s="15">
        <f t="shared" ref="B18:B19" si="0">+C18+D18</f>
        <v>736600</v>
      </c>
      <c r="C18" s="15">
        <v>0</v>
      </c>
      <c r="D18" s="15">
        <v>736600</v>
      </c>
    </row>
    <row r="19" spans="1:4" ht="18" customHeight="1" x14ac:dyDescent="0.25">
      <c r="A19" s="14" t="s">
        <v>24</v>
      </c>
      <c r="B19" s="15">
        <f t="shared" si="0"/>
        <v>0</v>
      </c>
      <c r="C19" s="15">
        <v>0</v>
      </c>
      <c r="D19" s="15">
        <v>0</v>
      </c>
    </row>
    <row r="20" spans="1:4" ht="21" x14ac:dyDescent="0.25">
      <c r="A20" s="14" t="s">
        <v>25</v>
      </c>
      <c r="B20" s="15">
        <f>+C20+D20</f>
        <v>1074893.19</v>
      </c>
      <c r="C20" s="15">
        <v>543581.42000000004</v>
      </c>
      <c r="D20" s="15">
        <v>531311.77</v>
      </c>
    </row>
    <row r="21" spans="1:4" ht="21" x14ac:dyDescent="0.25">
      <c r="A21" s="14" t="s">
        <v>26</v>
      </c>
      <c r="B21" s="15">
        <f>+C21+D21</f>
        <v>1188534.3599999999</v>
      </c>
      <c r="C21" s="15">
        <v>705583.26</v>
      </c>
      <c r="D21" s="15">
        <v>482951.1</v>
      </c>
    </row>
    <row r="22" spans="1:4" ht="42" x14ac:dyDescent="0.25">
      <c r="A22" s="14" t="s">
        <v>27</v>
      </c>
      <c r="B22" s="15">
        <f>+C22+D22</f>
        <v>604548.65</v>
      </c>
      <c r="C22" s="15">
        <v>0</v>
      </c>
      <c r="D22" s="15">
        <v>604548.65</v>
      </c>
    </row>
    <row r="23" spans="1:4" ht="21" x14ac:dyDescent="0.25">
      <c r="A23" s="14" t="s">
        <v>28</v>
      </c>
      <c r="B23" s="15">
        <f>+C23+D23</f>
        <v>281896.25</v>
      </c>
      <c r="C23" s="15">
        <v>141025.89000000001</v>
      </c>
      <c r="D23" s="15">
        <v>140870.35999999999</v>
      </c>
    </row>
    <row r="24" spans="1:4" ht="21" x14ac:dyDescent="0.25">
      <c r="A24" s="14" t="s">
        <v>29</v>
      </c>
      <c r="B24" s="15">
        <f>+C24+D24</f>
        <v>1652522.46</v>
      </c>
      <c r="C24" s="15">
        <v>72726.66</v>
      </c>
      <c r="D24" s="15">
        <v>1579795.8</v>
      </c>
    </row>
    <row r="25" spans="1:4" ht="21" x14ac:dyDescent="0.25">
      <c r="A25" s="11" t="s">
        <v>30</v>
      </c>
      <c r="B25" s="12">
        <f>SUM(B26:B34)</f>
        <v>29523094.02</v>
      </c>
      <c r="C25" s="12">
        <f>SUM(C26:C34)</f>
        <v>0</v>
      </c>
      <c r="D25" s="12">
        <f>SUM(D26:D34)</f>
        <v>29523094.02</v>
      </c>
    </row>
    <row r="26" spans="1:4" ht="21" x14ac:dyDescent="0.25">
      <c r="A26" s="14" t="s">
        <v>31</v>
      </c>
      <c r="B26" s="15">
        <f>+D26</f>
        <v>23950</v>
      </c>
      <c r="C26" s="15">
        <v>0</v>
      </c>
      <c r="D26" s="15">
        <v>23950</v>
      </c>
    </row>
    <row r="27" spans="1:4" ht="21" x14ac:dyDescent="0.25">
      <c r="A27" s="14" t="s">
        <v>32</v>
      </c>
      <c r="B27" s="15">
        <v>0</v>
      </c>
      <c r="C27" s="15">
        <v>0</v>
      </c>
      <c r="D27" s="15">
        <v>0</v>
      </c>
    </row>
    <row r="28" spans="1:4" ht="21" x14ac:dyDescent="0.25">
      <c r="A28" s="14" t="s">
        <v>33</v>
      </c>
      <c r="B28" s="15">
        <f>+D28</f>
        <v>29352067.309999999</v>
      </c>
      <c r="C28" s="15">
        <v>0</v>
      </c>
      <c r="D28" s="15">
        <v>29352067.309999999</v>
      </c>
    </row>
    <row r="29" spans="1:4" ht="21" x14ac:dyDescent="0.25">
      <c r="A29" s="14" t="s">
        <v>34</v>
      </c>
      <c r="B29" s="15">
        <v>0</v>
      </c>
      <c r="C29" s="15">
        <v>0</v>
      </c>
      <c r="D29" s="15">
        <v>0</v>
      </c>
    </row>
    <row r="30" spans="1:4" ht="21" x14ac:dyDescent="0.25">
      <c r="A30" s="14" t="s">
        <v>35</v>
      </c>
      <c r="B30" s="15">
        <f>+D30</f>
        <v>0</v>
      </c>
      <c r="C30" s="15">
        <v>0</v>
      </c>
      <c r="D30" s="15">
        <v>0</v>
      </c>
    </row>
    <row r="31" spans="1:4" ht="21" x14ac:dyDescent="0.25">
      <c r="A31" s="14" t="s">
        <v>36</v>
      </c>
      <c r="B31" s="15">
        <v>0</v>
      </c>
      <c r="C31" s="15">
        <v>0</v>
      </c>
      <c r="D31" s="15">
        <v>0</v>
      </c>
    </row>
    <row r="32" spans="1:4" ht="21" x14ac:dyDescent="0.25">
      <c r="A32" s="14" t="s">
        <v>37</v>
      </c>
      <c r="B32" s="15">
        <v>0</v>
      </c>
      <c r="C32" s="15">
        <v>0</v>
      </c>
      <c r="D32" s="15">
        <v>0</v>
      </c>
    </row>
    <row r="33" spans="1:4" ht="42" x14ac:dyDescent="0.25">
      <c r="A33" s="14" t="s">
        <v>38</v>
      </c>
      <c r="B33" s="15"/>
      <c r="C33" s="15"/>
      <c r="D33" s="15"/>
    </row>
    <row r="34" spans="1:4" ht="21" x14ac:dyDescent="0.25">
      <c r="A34" s="14" t="s">
        <v>39</v>
      </c>
      <c r="B34" s="15">
        <f>+D34</f>
        <v>147076.71</v>
      </c>
      <c r="C34" s="15">
        <v>0</v>
      </c>
      <c r="D34" s="15">
        <v>147076.71</v>
      </c>
    </row>
    <row r="35" spans="1:4" ht="21" x14ac:dyDescent="0.25">
      <c r="A35" s="11" t="s">
        <v>40</v>
      </c>
      <c r="B35" s="12">
        <f>SUM(B36:B41)</f>
        <v>0</v>
      </c>
      <c r="C35" s="12">
        <f>SUM(C36:C41)</f>
        <v>0</v>
      </c>
      <c r="D35" s="12">
        <f>SUM(D36:D41)</f>
        <v>0</v>
      </c>
    </row>
    <row r="36" spans="1:4" ht="21" x14ac:dyDescent="0.25">
      <c r="A36" s="14" t="s">
        <v>41</v>
      </c>
      <c r="B36" s="15">
        <f>+D36</f>
        <v>0</v>
      </c>
      <c r="C36" s="15">
        <v>0</v>
      </c>
      <c r="D36" s="15">
        <v>0</v>
      </c>
    </row>
    <row r="37" spans="1:4" ht="21" x14ac:dyDescent="0.25">
      <c r="A37" s="14" t="s">
        <v>42</v>
      </c>
      <c r="B37" s="15">
        <v>0</v>
      </c>
      <c r="C37" s="15">
        <v>0</v>
      </c>
      <c r="D37" s="15">
        <v>0</v>
      </c>
    </row>
    <row r="38" spans="1:4" ht="21" x14ac:dyDescent="0.25">
      <c r="A38" s="14" t="s">
        <v>43</v>
      </c>
      <c r="B38" s="15"/>
      <c r="C38" s="15"/>
      <c r="D38" s="15"/>
    </row>
    <row r="39" spans="1:4" ht="21" x14ac:dyDescent="0.25">
      <c r="A39" s="14" t="s">
        <v>44</v>
      </c>
      <c r="B39" s="15"/>
      <c r="C39" s="15"/>
      <c r="D39" s="15"/>
    </row>
    <row r="40" spans="1:4" ht="21" x14ac:dyDescent="0.25">
      <c r="A40" s="14" t="s">
        <v>45</v>
      </c>
      <c r="B40" s="15"/>
      <c r="C40" s="15"/>
      <c r="D40" s="15"/>
    </row>
    <row r="41" spans="1:4" ht="21" x14ac:dyDescent="0.25">
      <c r="A41" s="14" t="s">
        <v>46</v>
      </c>
      <c r="B41" s="15"/>
      <c r="C41" s="15"/>
      <c r="D41" s="15"/>
    </row>
    <row r="42" spans="1:4" ht="21" x14ac:dyDescent="0.25">
      <c r="A42" s="14" t="s">
        <v>47</v>
      </c>
      <c r="B42" s="15"/>
      <c r="C42" s="15"/>
      <c r="D42" s="15"/>
    </row>
    <row r="43" spans="1:4" ht="21" x14ac:dyDescent="0.25">
      <c r="A43" s="11" t="s">
        <v>48</v>
      </c>
      <c r="B43" s="12">
        <f>SUM(B44:B50)</f>
        <v>0</v>
      </c>
      <c r="C43" s="12">
        <f>SUM(C44:C50)</f>
        <v>0</v>
      </c>
      <c r="D43" s="12">
        <f>SUM(D44:D50)</f>
        <v>0</v>
      </c>
    </row>
    <row r="44" spans="1:4" ht="21" x14ac:dyDescent="0.25">
      <c r="A44" s="14" t="s">
        <v>49</v>
      </c>
      <c r="B44" s="15"/>
      <c r="C44" s="15"/>
      <c r="D44" s="15"/>
    </row>
    <row r="45" spans="1:4" ht="21" x14ac:dyDescent="0.25">
      <c r="A45" s="14" t="s">
        <v>50</v>
      </c>
      <c r="B45" s="15"/>
      <c r="C45" s="15"/>
      <c r="D45" s="15"/>
    </row>
    <row r="46" spans="1:4" ht="21" x14ac:dyDescent="0.25">
      <c r="A46" s="14" t="s">
        <v>51</v>
      </c>
      <c r="B46" s="15"/>
      <c r="C46" s="15"/>
      <c r="D46" s="15"/>
    </row>
    <row r="47" spans="1:4" ht="21" x14ac:dyDescent="0.25">
      <c r="A47" s="14" t="s">
        <v>52</v>
      </c>
      <c r="B47" s="15"/>
      <c r="C47" s="15"/>
      <c r="D47" s="15"/>
    </row>
    <row r="48" spans="1:4" ht="21" x14ac:dyDescent="0.25">
      <c r="A48" s="14" t="s">
        <v>53</v>
      </c>
      <c r="B48" s="15"/>
      <c r="C48" s="15"/>
      <c r="D48" s="15"/>
    </row>
    <row r="49" spans="1:4" ht="21" x14ac:dyDescent="0.25">
      <c r="A49" s="14" t="s">
        <v>54</v>
      </c>
      <c r="B49" s="15"/>
      <c r="C49" s="15"/>
      <c r="D49" s="15"/>
    </row>
    <row r="50" spans="1:4" ht="21" x14ac:dyDescent="0.25">
      <c r="A50" s="14" t="s">
        <v>55</v>
      </c>
      <c r="B50" s="15"/>
      <c r="C50" s="15"/>
      <c r="D50" s="15"/>
    </row>
    <row r="51" spans="1:4" ht="21" x14ac:dyDescent="0.25">
      <c r="A51" s="11" t="s">
        <v>56</v>
      </c>
      <c r="B51" s="12">
        <f>SUM(B52:B60)</f>
        <v>0</v>
      </c>
      <c r="C51" s="12">
        <f>SUM(C52:C60)</f>
        <v>0</v>
      </c>
      <c r="D51" s="12">
        <f>SUM(D52:D60)</f>
        <v>0</v>
      </c>
    </row>
    <row r="52" spans="1:4" ht="21" x14ac:dyDescent="0.25">
      <c r="A52" s="14" t="s">
        <v>57</v>
      </c>
      <c r="B52" s="15">
        <f>+D52</f>
        <v>0</v>
      </c>
      <c r="C52" s="15">
        <v>0</v>
      </c>
      <c r="D52" s="15">
        <v>0</v>
      </c>
    </row>
    <row r="53" spans="1:4" ht="21" x14ac:dyDescent="0.25">
      <c r="A53" s="14" t="s">
        <v>58</v>
      </c>
      <c r="B53" s="15">
        <v>0</v>
      </c>
      <c r="C53" s="15">
        <v>0</v>
      </c>
      <c r="D53" s="15">
        <v>0</v>
      </c>
    </row>
    <row r="54" spans="1:4" ht="21" x14ac:dyDescent="0.25">
      <c r="A54" s="14" t="s">
        <v>59</v>
      </c>
      <c r="B54" s="15"/>
      <c r="C54" s="15"/>
      <c r="D54" s="15"/>
    </row>
    <row r="55" spans="1:4" ht="21" x14ac:dyDescent="0.25">
      <c r="A55" s="14" t="s">
        <v>60</v>
      </c>
      <c r="B55" s="15">
        <v>0</v>
      </c>
      <c r="C55" s="15">
        <v>0</v>
      </c>
      <c r="D55" s="15">
        <v>0</v>
      </c>
    </row>
    <row r="56" spans="1:4" ht="21" x14ac:dyDescent="0.25">
      <c r="A56" s="14" t="s">
        <v>61</v>
      </c>
      <c r="B56" s="15"/>
      <c r="C56" s="15"/>
      <c r="D56" s="15"/>
    </row>
    <row r="57" spans="1:4" ht="21" x14ac:dyDescent="0.25">
      <c r="A57" s="14" t="s">
        <v>62</v>
      </c>
      <c r="B57" s="15"/>
      <c r="C57" s="15"/>
      <c r="D57" s="15"/>
    </row>
    <row r="58" spans="1:4" ht="21" x14ac:dyDescent="0.25">
      <c r="A58" s="14" t="s">
        <v>63</v>
      </c>
      <c r="B58" s="15"/>
      <c r="C58" s="15"/>
      <c r="D58" s="15"/>
    </row>
    <row r="59" spans="1:4" ht="21" x14ac:dyDescent="0.25">
      <c r="A59" s="14" t="s">
        <v>64</v>
      </c>
      <c r="B59" s="15">
        <v>0</v>
      </c>
      <c r="C59" s="15">
        <v>0</v>
      </c>
      <c r="D59" s="15">
        <v>0</v>
      </c>
    </row>
    <row r="60" spans="1:4" ht="21" x14ac:dyDescent="0.25">
      <c r="A60" s="14" t="s">
        <v>65</v>
      </c>
      <c r="B60" s="15"/>
      <c r="C60" s="15"/>
      <c r="D60" s="15"/>
    </row>
    <row r="61" spans="1:4" ht="21" x14ac:dyDescent="0.25">
      <c r="A61" s="11" t="s">
        <v>66</v>
      </c>
      <c r="B61" s="12">
        <f>SUM(B62:B64)</f>
        <v>0</v>
      </c>
      <c r="C61" s="12">
        <f>SUM(C62:C64)</f>
        <v>0</v>
      </c>
      <c r="D61" s="12">
        <f>SUM(D62:D64)</f>
        <v>0</v>
      </c>
    </row>
    <row r="62" spans="1:4" ht="21" x14ac:dyDescent="0.25">
      <c r="A62" s="14" t="s">
        <v>67</v>
      </c>
      <c r="B62" s="15">
        <v>0</v>
      </c>
      <c r="C62" s="15">
        <v>0</v>
      </c>
      <c r="D62" s="15">
        <v>0</v>
      </c>
    </row>
    <row r="63" spans="1:4" ht="21" x14ac:dyDescent="0.25">
      <c r="A63" s="14" t="s">
        <v>68</v>
      </c>
      <c r="B63" s="15"/>
      <c r="C63" s="15"/>
      <c r="D63" s="15"/>
    </row>
    <row r="64" spans="1:4" ht="21" x14ac:dyDescent="0.25">
      <c r="A64" s="14" t="s">
        <v>69</v>
      </c>
      <c r="B64" s="15"/>
      <c r="C64" s="15"/>
      <c r="D64" s="15"/>
    </row>
    <row r="65" spans="1:4" ht="42" x14ac:dyDescent="0.25">
      <c r="A65" s="14" t="s">
        <v>70</v>
      </c>
      <c r="B65" s="15"/>
      <c r="C65" s="15"/>
      <c r="D65" s="15"/>
    </row>
    <row r="66" spans="1:4" ht="21" x14ac:dyDescent="0.25">
      <c r="A66" s="11" t="s">
        <v>71</v>
      </c>
      <c r="B66" s="12"/>
      <c r="C66" s="12"/>
      <c r="D66" s="12"/>
    </row>
    <row r="67" spans="1:4" ht="21" x14ac:dyDescent="0.25">
      <c r="A67" s="14" t="s">
        <v>72</v>
      </c>
      <c r="B67" s="15"/>
      <c r="C67" s="15"/>
      <c r="D67" s="15"/>
    </row>
    <row r="68" spans="1:4" ht="21" x14ac:dyDescent="0.25">
      <c r="A68" s="14" t="s">
        <v>73</v>
      </c>
      <c r="B68" s="15"/>
      <c r="C68" s="15"/>
      <c r="D68" s="15"/>
    </row>
    <row r="69" spans="1:4" ht="21" x14ac:dyDescent="0.25">
      <c r="A69" s="11" t="s">
        <v>74</v>
      </c>
      <c r="B69" s="12">
        <f>SUM(B70:B72)</f>
        <v>0</v>
      </c>
      <c r="C69" s="12">
        <f>SUM(C70:C72)</f>
        <v>0</v>
      </c>
      <c r="D69" s="12">
        <f>SUM(D70:D72)</f>
        <v>0</v>
      </c>
    </row>
    <row r="70" spans="1:4" ht="21" x14ac:dyDescent="0.25">
      <c r="A70" s="14" t="s">
        <v>75</v>
      </c>
      <c r="B70" s="15"/>
      <c r="C70" s="15"/>
      <c r="D70" s="15"/>
    </row>
    <row r="71" spans="1:4" ht="21" x14ac:dyDescent="0.25">
      <c r="A71" s="14" t="s">
        <v>76</v>
      </c>
      <c r="B71" s="15"/>
      <c r="C71" s="15"/>
      <c r="D71" s="15"/>
    </row>
    <row r="72" spans="1:4" ht="21" x14ac:dyDescent="0.25">
      <c r="A72" s="14" t="s">
        <v>77</v>
      </c>
      <c r="B72" s="15"/>
      <c r="C72" s="15"/>
      <c r="D72" s="15"/>
    </row>
    <row r="73" spans="1:4" ht="21" x14ac:dyDescent="0.25">
      <c r="A73" s="17" t="s">
        <v>78</v>
      </c>
      <c r="B73" s="18">
        <f>+B9+B15+B25+B35+B43+B51+B61+B66+B69</f>
        <v>89441369.870000005</v>
      </c>
      <c r="C73" s="18">
        <f>+C9+C15+C25+C35+C43+C51+C61+C66+C69</f>
        <v>26135416.060000002</v>
      </c>
      <c r="D73" s="18">
        <f>+D9+D15+D25+D35+D43+D51+D61+D66+D69</f>
        <v>63305953.810000002</v>
      </c>
    </row>
    <row r="74" spans="1:4" ht="21" x14ac:dyDescent="0.25">
      <c r="A74" s="19"/>
      <c r="B74" s="15"/>
      <c r="C74" s="15"/>
      <c r="D74" s="15"/>
    </row>
    <row r="75" spans="1:4" ht="21" x14ac:dyDescent="0.25">
      <c r="A75" s="9" t="s">
        <v>79</v>
      </c>
      <c r="B75" s="20"/>
      <c r="C75" s="20"/>
      <c r="D75" s="36"/>
    </row>
    <row r="76" spans="1:4" ht="21" x14ac:dyDescent="0.25">
      <c r="A76" s="11" t="s">
        <v>80</v>
      </c>
      <c r="B76" s="12"/>
      <c r="C76" s="12"/>
      <c r="D76" s="12"/>
    </row>
    <row r="77" spans="1:4" ht="21" x14ac:dyDescent="0.25">
      <c r="A77" s="14" t="s">
        <v>81</v>
      </c>
      <c r="B77" s="15"/>
      <c r="C77" s="15"/>
      <c r="D77" s="15"/>
    </row>
    <row r="78" spans="1:4" ht="21" x14ac:dyDescent="0.25">
      <c r="A78" s="14" t="s">
        <v>82</v>
      </c>
      <c r="B78" s="15"/>
      <c r="C78" s="15"/>
      <c r="D78" s="15"/>
    </row>
    <row r="79" spans="1:4" ht="21" x14ac:dyDescent="0.25">
      <c r="A79" s="11" t="s">
        <v>83</v>
      </c>
      <c r="B79" s="12"/>
      <c r="C79" s="12"/>
      <c r="D79" s="12"/>
    </row>
    <row r="80" spans="1:4" ht="21" x14ac:dyDescent="0.25">
      <c r="A80" s="14" t="s">
        <v>84</v>
      </c>
      <c r="B80" s="15"/>
      <c r="C80" s="15"/>
      <c r="D80" s="15"/>
    </row>
    <row r="81" spans="1:11" ht="21" x14ac:dyDescent="0.25">
      <c r="A81" s="14" t="s">
        <v>85</v>
      </c>
      <c r="B81" s="15"/>
      <c r="C81" s="15"/>
      <c r="D81" s="15"/>
    </row>
    <row r="82" spans="1:11" ht="21" x14ac:dyDescent="0.25">
      <c r="A82" s="11" t="s">
        <v>86</v>
      </c>
      <c r="B82" s="12"/>
      <c r="C82" s="12"/>
      <c r="D82" s="12"/>
    </row>
    <row r="83" spans="1:11" ht="21" x14ac:dyDescent="0.25">
      <c r="A83" s="14" t="s">
        <v>87</v>
      </c>
      <c r="B83" s="15"/>
      <c r="C83" s="15"/>
      <c r="D83" s="15"/>
    </row>
    <row r="84" spans="1:11" ht="21" x14ac:dyDescent="0.25">
      <c r="A84" s="17" t="s">
        <v>88</v>
      </c>
      <c r="B84" s="18"/>
      <c r="C84" s="18"/>
      <c r="D84" s="18"/>
    </row>
    <row r="85" spans="1:11" ht="21" x14ac:dyDescent="0.35">
      <c r="A85" s="21"/>
      <c r="B85" s="16"/>
      <c r="C85" s="16"/>
      <c r="D85" s="16"/>
    </row>
    <row r="86" spans="1:11" ht="21" x14ac:dyDescent="0.25">
      <c r="A86" s="22" t="s">
        <v>89</v>
      </c>
      <c r="B86" s="23"/>
      <c r="C86" s="23"/>
      <c r="D86" s="8"/>
    </row>
    <row r="87" spans="1:11" ht="21" x14ac:dyDescent="0.35">
      <c r="A87" s="21" t="s">
        <v>90</v>
      </c>
      <c r="B87" s="16"/>
      <c r="C87" s="16"/>
      <c r="D87" s="16"/>
    </row>
    <row r="88" spans="1:11" ht="21" x14ac:dyDescent="0.35">
      <c r="A88" s="21"/>
      <c r="B88" s="16"/>
      <c r="C88" s="16"/>
      <c r="D88" s="16"/>
    </row>
    <row r="89" spans="1:11" ht="21" x14ac:dyDescent="0.35">
      <c r="A89" s="21"/>
      <c r="B89" s="16"/>
      <c r="C89" s="16"/>
      <c r="D89" s="16"/>
    </row>
    <row r="90" spans="1:11" ht="21" x14ac:dyDescent="0.35">
      <c r="A90" s="21"/>
      <c r="B90" s="16"/>
      <c r="C90" s="16"/>
      <c r="D90" s="16"/>
    </row>
    <row r="91" spans="1:11" ht="21" x14ac:dyDescent="0.35">
      <c r="A91" s="21"/>
      <c r="B91" s="16"/>
      <c r="C91" s="16"/>
      <c r="D91" s="16"/>
    </row>
    <row r="92" spans="1:11" ht="21" x14ac:dyDescent="0.35">
      <c r="A92" s="31" t="s">
        <v>91</v>
      </c>
      <c r="B92" s="47" t="s">
        <v>116</v>
      </c>
      <c r="C92" s="47"/>
      <c r="D92" s="47"/>
      <c r="E92" s="3"/>
      <c r="F92" s="3"/>
      <c r="G92" s="3"/>
    </row>
    <row r="93" spans="1:11" ht="21" x14ac:dyDescent="0.25">
      <c r="A93" s="26" t="s">
        <v>98</v>
      </c>
      <c r="B93" s="37"/>
      <c r="C93" s="26" t="s">
        <v>118</v>
      </c>
      <c r="D93" s="26"/>
      <c r="E93" s="4"/>
      <c r="F93" s="4"/>
      <c r="G93" s="4"/>
      <c r="H93" s="4"/>
      <c r="I93" s="4"/>
      <c r="J93" s="4"/>
      <c r="K93" s="4"/>
    </row>
    <row r="94" spans="1:11" ht="21" x14ac:dyDescent="0.35">
      <c r="A94" s="27"/>
      <c r="B94" s="27"/>
      <c r="C94" s="27"/>
      <c r="D94" s="27"/>
      <c r="E94" s="3"/>
      <c r="F94" s="3"/>
      <c r="G94" s="3"/>
      <c r="H94" s="3"/>
      <c r="I94" s="3"/>
      <c r="J94" s="3"/>
      <c r="K94" s="3"/>
    </row>
    <row r="95" spans="1:11" ht="21" x14ac:dyDescent="0.35">
      <c r="A95" s="83"/>
      <c r="B95" s="83"/>
      <c r="C95" s="83"/>
      <c r="D95" s="83"/>
      <c r="E95" s="3"/>
      <c r="F95" s="3"/>
      <c r="G95" s="3"/>
      <c r="H95" s="3"/>
      <c r="I95" s="3"/>
      <c r="J95" s="3"/>
      <c r="K95" s="3"/>
    </row>
    <row r="96" spans="1:11" ht="21" x14ac:dyDescent="0.25">
      <c r="A96" s="82"/>
      <c r="B96" s="82"/>
      <c r="C96" s="82"/>
      <c r="D96" s="82"/>
      <c r="E96" s="5"/>
      <c r="F96" s="5"/>
      <c r="G96" s="5"/>
      <c r="H96" s="5"/>
      <c r="I96" s="5"/>
      <c r="J96" s="5"/>
      <c r="K96" s="5"/>
    </row>
    <row r="97" spans="1:11" ht="21" x14ac:dyDescent="0.35">
      <c r="A97" s="83"/>
      <c r="B97" s="83"/>
      <c r="C97" s="83"/>
      <c r="D97" s="31"/>
      <c r="E97" s="3"/>
      <c r="F97" s="3"/>
      <c r="G97" s="3"/>
      <c r="H97" s="3"/>
      <c r="I97" s="3"/>
      <c r="J97" s="3"/>
      <c r="K97" s="3"/>
    </row>
    <row r="98" spans="1:11" ht="21" x14ac:dyDescent="0.35">
      <c r="A98" s="84"/>
      <c r="B98" s="84"/>
      <c r="C98" s="84"/>
      <c r="D98" s="32"/>
      <c r="E98" s="6"/>
      <c r="F98" s="6"/>
      <c r="G98" s="6"/>
      <c r="H98" s="6"/>
      <c r="I98" s="6"/>
      <c r="J98" s="6"/>
      <c r="K98" s="6"/>
    </row>
  </sheetData>
  <mergeCells count="9">
    <mergeCell ref="A97:C97"/>
    <mergeCell ref="A98:C98"/>
    <mergeCell ref="A95:D95"/>
    <mergeCell ref="A96:D96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4" max="1048575" man="1"/>
  </colBreaks>
  <ignoredErrors>
    <ignoredError sqref="B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view="pageBreakPreview" topLeftCell="A79" zoomScale="60" zoomScaleNormal="100" workbookViewId="0">
      <selection activeCell="C93" sqref="C93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5" width="22.42578125" style="2" customWidth="1"/>
    <col min="6" max="6" width="0.7109375" customWidth="1"/>
    <col min="19" max="19" width="33.7109375" customWidth="1"/>
    <col min="20" max="20" width="20.140625" customWidth="1"/>
  </cols>
  <sheetData>
    <row r="1" spans="1:7" ht="21" x14ac:dyDescent="0.3">
      <c r="A1" s="85" t="s">
        <v>0</v>
      </c>
      <c r="B1" s="85"/>
      <c r="C1" s="85"/>
      <c r="D1" s="85"/>
      <c r="E1" s="85"/>
      <c r="G1" s="1" t="s">
        <v>1</v>
      </c>
    </row>
    <row r="2" spans="1:7" ht="21" x14ac:dyDescent="0.3">
      <c r="A2" s="85" t="s">
        <v>2</v>
      </c>
      <c r="B2" s="85"/>
      <c r="C2" s="85"/>
      <c r="D2" s="85"/>
      <c r="E2" s="85"/>
      <c r="G2" s="28" t="s">
        <v>3</v>
      </c>
    </row>
    <row r="3" spans="1:7" ht="21" x14ac:dyDescent="0.3">
      <c r="A3" s="85">
        <v>2021</v>
      </c>
      <c r="B3" s="85"/>
      <c r="C3" s="85"/>
      <c r="D3" s="85"/>
      <c r="E3" s="85"/>
      <c r="G3" s="28" t="s">
        <v>4</v>
      </c>
    </row>
    <row r="4" spans="1:7" ht="21" x14ac:dyDescent="0.3">
      <c r="A4" s="85" t="s">
        <v>5</v>
      </c>
      <c r="B4" s="85"/>
      <c r="C4" s="85"/>
      <c r="D4" s="85"/>
      <c r="E4" s="85"/>
      <c r="G4" s="1" t="s">
        <v>6</v>
      </c>
    </row>
    <row r="5" spans="1:7" ht="21" x14ac:dyDescent="0.35">
      <c r="A5" s="84" t="s">
        <v>7</v>
      </c>
      <c r="B5" s="84"/>
      <c r="C5" s="84"/>
      <c r="D5" s="84"/>
      <c r="E5" s="84"/>
      <c r="G5" s="28" t="s">
        <v>8</v>
      </c>
    </row>
    <row r="6" spans="1:7" ht="21" x14ac:dyDescent="0.35">
      <c r="A6" s="21"/>
      <c r="B6" s="16"/>
      <c r="C6" s="16"/>
      <c r="D6" s="16"/>
      <c r="E6" s="16"/>
      <c r="G6" s="28" t="s">
        <v>9</v>
      </c>
    </row>
    <row r="7" spans="1:7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</row>
    <row r="8" spans="1:7" ht="21" x14ac:dyDescent="0.25">
      <c r="A8" s="9" t="s">
        <v>13</v>
      </c>
      <c r="B8" s="10">
        <f>+B9+B15+B25+B35+B43+B51+B61+B66+B69</f>
        <v>89441369.870000005</v>
      </c>
      <c r="C8" s="10">
        <f>+C9+C15+C25+C35+C43+C51+C61+C66+C69</f>
        <v>26135416.060000002</v>
      </c>
      <c r="D8" s="10">
        <f>+D9+D15+D25+D35+D43+D51+D61+D66+D69</f>
        <v>63305953.810000002</v>
      </c>
      <c r="E8" s="10">
        <f>+E9+E15+E25+E35+E43+E51+E61+E66+E69</f>
        <v>50838083.329999991</v>
      </c>
    </row>
    <row r="9" spans="1:7" ht="21" x14ac:dyDescent="0.25">
      <c r="A9" s="11" t="s">
        <v>14</v>
      </c>
      <c r="B9" s="12">
        <f>SUM(B10:B14)</f>
        <v>50997185.450000003</v>
      </c>
      <c r="C9" s="12">
        <f>SUM(C10:C14)</f>
        <v>22766792.82</v>
      </c>
      <c r="D9" s="12">
        <f>SUM(D10:D14)</f>
        <v>28230392.629999999</v>
      </c>
      <c r="E9" s="12">
        <f>SUM(E10:E14)</f>
        <v>25445793.300000001</v>
      </c>
    </row>
    <row r="10" spans="1:7" ht="21" x14ac:dyDescent="0.25">
      <c r="A10" s="14" t="s">
        <v>15</v>
      </c>
      <c r="B10" s="15">
        <f>+C10+D10</f>
        <v>43284611.359999999</v>
      </c>
      <c r="C10" s="15">
        <v>18905785.859999999</v>
      </c>
      <c r="D10" s="15">
        <v>24378825.5</v>
      </c>
      <c r="E10" s="15">
        <v>21401748.710000001</v>
      </c>
    </row>
    <row r="11" spans="1:7" ht="21" x14ac:dyDescent="0.25">
      <c r="A11" s="14" t="s">
        <v>16</v>
      </c>
      <c r="B11" s="15">
        <f>+C11+D11</f>
        <v>2014500</v>
      </c>
      <c r="C11" s="15">
        <v>1007000</v>
      </c>
      <c r="D11" s="15">
        <v>1007500</v>
      </c>
      <c r="E11" s="15">
        <v>1037000</v>
      </c>
    </row>
    <row r="12" spans="1:7" ht="21" x14ac:dyDescent="0.25">
      <c r="A12" s="14" t="s">
        <v>17</v>
      </c>
      <c r="B12" s="15"/>
      <c r="C12" s="15"/>
      <c r="D12" s="15"/>
      <c r="E12" s="15"/>
    </row>
    <row r="13" spans="1:7" ht="21" x14ac:dyDescent="0.25">
      <c r="A13" s="14" t="s">
        <v>18</v>
      </c>
      <c r="B13" s="15"/>
      <c r="C13" s="15"/>
      <c r="D13" s="15"/>
      <c r="E13" s="15"/>
    </row>
    <row r="14" spans="1:7" ht="21" x14ac:dyDescent="0.25">
      <c r="A14" s="14" t="s">
        <v>19</v>
      </c>
      <c r="B14" s="15">
        <f>+C14+D14</f>
        <v>5698074.0899999999</v>
      </c>
      <c r="C14" s="15">
        <v>2854006.96</v>
      </c>
      <c r="D14" s="15">
        <v>2844067.13</v>
      </c>
      <c r="E14" s="15">
        <v>3007044.59</v>
      </c>
    </row>
    <row r="15" spans="1:7" ht="21" x14ac:dyDescent="0.25">
      <c r="A15" s="11" t="s">
        <v>20</v>
      </c>
      <c r="B15" s="12">
        <f>SUM(B16:B24)</f>
        <v>8921090.3999999985</v>
      </c>
      <c r="C15" s="12">
        <f>SUM(C16:C24)</f>
        <v>3368623.2400000007</v>
      </c>
      <c r="D15" s="12">
        <f>SUM(D16:D24)</f>
        <v>5552467.1600000001</v>
      </c>
      <c r="E15" s="12">
        <f>SUM(E16:E24)</f>
        <v>8165745.459999999</v>
      </c>
    </row>
    <row r="16" spans="1:7" ht="21" x14ac:dyDescent="0.25">
      <c r="A16" s="14" t="s">
        <v>21</v>
      </c>
      <c r="B16" s="15">
        <f>+C16+D16</f>
        <v>3378995.49</v>
      </c>
      <c r="C16" s="15">
        <v>1905706.01</v>
      </c>
      <c r="D16" s="15">
        <v>1473289.48</v>
      </c>
      <c r="E16" s="15">
        <v>3424858.29</v>
      </c>
    </row>
    <row r="17" spans="1:5" ht="21" x14ac:dyDescent="0.25">
      <c r="A17" s="14" t="s">
        <v>22</v>
      </c>
      <c r="B17" s="15">
        <f>+C17+D17</f>
        <v>3100</v>
      </c>
      <c r="C17" s="15">
        <v>0</v>
      </c>
      <c r="D17" s="15">
        <v>3100</v>
      </c>
      <c r="E17" s="15">
        <v>0</v>
      </c>
    </row>
    <row r="18" spans="1:5" ht="21" x14ac:dyDescent="0.25">
      <c r="A18" s="14" t="s">
        <v>23</v>
      </c>
      <c r="B18" s="15">
        <f t="shared" ref="B18:B19" si="0">+C18+D18</f>
        <v>736600</v>
      </c>
      <c r="C18" s="15">
        <v>0</v>
      </c>
      <c r="D18" s="15">
        <v>736600</v>
      </c>
      <c r="E18" s="15">
        <v>155300</v>
      </c>
    </row>
    <row r="19" spans="1:5" ht="18" customHeight="1" x14ac:dyDescent="0.25">
      <c r="A19" s="14" t="s">
        <v>24</v>
      </c>
      <c r="B19" s="15">
        <f t="shared" si="0"/>
        <v>0</v>
      </c>
      <c r="C19" s="15">
        <v>0</v>
      </c>
      <c r="D19" s="15">
        <v>0</v>
      </c>
      <c r="E19" s="15">
        <v>0</v>
      </c>
    </row>
    <row r="20" spans="1:5" ht="21" x14ac:dyDescent="0.25">
      <c r="A20" s="14" t="s">
        <v>25</v>
      </c>
      <c r="B20" s="15">
        <f>+C20+D20</f>
        <v>1074893.19</v>
      </c>
      <c r="C20" s="15">
        <v>543581.42000000004</v>
      </c>
      <c r="D20" s="15">
        <v>531311.77</v>
      </c>
      <c r="E20" s="15">
        <v>556076.13</v>
      </c>
    </row>
    <row r="21" spans="1:5" ht="21" x14ac:dyDescent="0.25">
      <c r="A21" s="14" t="s">
        <v>26</v>
      </c>
      <c r="B21" s="15">
        <f>+C21+D21</f>
        <v>1188534.3599999999</v>
      </c>
      <c r="C21" s="15">
        <v>705583.26</v>
      </c>
      <c r="D21" s="15">
        <v>482951.1</v>
      </c>
      <c r="E21" s="15">
        <v>745677.35</v>
      </c>
    </row>
    <row r="22" spans="1:5" ht="42" x14ac:dyDescent="0.25">
      <c r="A22" s="14" t="s">
        <v>27</v>
      </c>
      <c r="B22" s="15">
        <f>+C22+D22</f>
        <v>604548.65</v>
      </c>
      <c r="C22" s="15">
        <v>0</v>
      </c>
      <c r="D22" s="15">
        <v>604548.65</v>
      </c>
      <c r="E22" s="15">
        <v>494954.5</v>
      </c>
    </row>
    <row r="23" spans="1:5" ht="21" x14ac:dyDescent="0.25">
      <c r="A23" s="14" t="s">
        <v>28</v>
      </c>
      <c r="B23" s="15">
        <f>+C23+D23</f>
        <v>281896.25</v>
      </c>
      <c r="C23" s="15">
        <v>141025.89000000001</v>
      </c>
      <c r="D23" s="15">
        <v>140870.35999999999</v>
      </c>
      <c r="E23" s="15">
        <v>295161.59000000003</v>
      </c>
    </row>
    <row r="24" spans="1:5" ht="21" x14ac:dyDescent="0.25">
      <c r="A24" s="14" t="s">
        <v>29</v>
      </c>
      <c r="B24" s="15">
        <f>+C24+D24</f>
        <v>1652522.46</v>
      </c>
      <c r="C24" s="15">
        <v>72726.66</v>
      </c>
      <c r="D24" s="15">
        <v>1579795.8</v>
      </c>
      <c r="E24" s="15">
        <v>2493717.6</v>
      </c>
    </row>
    <row r="25" spans="1:5" ht="21" x14ac:dyDescent="0.25">
      <c r="A25" s="11" t="s">
        <v>30</v>
      </c>
      <c r="B25" s="12">
        <f>SUM(B26:B34)</f>
        <v>29523094.02</v>
      </c>
      <c r="C25" s="12">
        <f>SUM(C26:C34)</f>
        <v>0</v>
      </c>
      <c r="D25" s="12">
        <f>SUM(D26:D34)</f>
        <v>29523094.02</v>
      </c>
      <c r="E25" s="12">
        <f>SUM(E26:E34)</f>
        <v>17138966.34</v>
      </c>
    </row>
    <row r="26" spans="1:5" ht="21" x14ac:dyDescent="0.25">
      <c r="A26" s="14" t="s">
        <v>31</v>
      </c>
      <c r="B26" s="15">
        <f>+D26</f>
        <v>23950</v>
      </c>
      <c r="C26" s="15">
        <v>0</v>
      </c>
      <c r="D26" s="15">
        <v>23950</v>
      </c>
      <c r="E26" s="15">
        <v>0</v>
      </c>
    </row>
    <row r="27" spans="1:5" ht="21" x14ac:dyDescent="0.25">
      <c r="A27" s="14" t="s">
        <v>32</v>
      </c>
      <c r="B27" s="15">
        <v>0</v>
      </c>
      <c r="C27" s="15">
        <v>0</v>
      </c>
      <c r="D27" s="15">
        <v>0</v>
      </c>
      <c r="E27" s="15">
        <v>15199.91</v>
      </c>
    </row>
    <row r="28" spans="1:5" ht="21" x14ac:dyDescent="0.25">
      <c r="A28" s="14" t="s">
        <v>33</v>
      </c>
      <c r="B28" s="15">
        <f>+D28</f>
        <v>29352067.309999999</v>
      </c>
      <c r="C28" s="15">
        <v>0</v>
      </c>
      <c r="D28" s="15">
        <v>29352067.309999999</v>
      </c>
      <c r="E28" s="15">
        <v>14583333</v>
      </c>
    </row>
    <row r="29" spans="1:5" ht="21" x14ac:dyDescent="0.25">
      <c r="A29" s="14" t="s">
        <v>34</v>
      </c>
      <c r="B29" s="15">
        <v>0</v>
      </c>
      <c r="C29" s="15">
        <v>0</v>
      </c>
      <c r="D29" s="15">
        <v>0</v>
      </c>
      <c r="E29" s="15">
        <v>1014543</v>
      </c>
    </row>
    <row r="30" spans="1:5" ht="21" x14ac:dyDescent="0.25">
      <c r="A30" s="14" t="s">
        <v>35</v>
      </c>
      <c r="B30" s="15">
        <f>+D30</f>
        <v>0</v>
      </c>
      <c r="C30" s="15">
        <v>0</v>
      </c>
      <c r="D30" s="15">
        <v>0</v>
      </c>
      <c r="E30" s="15">
        <v>2879.97</v>
      </c>
    </row>
    <row r="31" spans="1:5" ht="21" x14ac:dyDescent="0.25">
      <c r="A31" s="14" t="s">
        <v>36</v>
      </c>
      <c r="B31" s="15">
        <v>0</v>
      </c>
      <c r="C31" s="15">
        <v>0</v>
      </c>
      <c r="D31" s="15">
        <v>0</v>
      </c>
      <c r="E31" s="15">
        <v>18169.79</v>
      </c>
    </row>
    <row r="32" spans="1:5" ht="21" x14ac:dyDescent="0.25">
      <c r="A32" s="14" t="s">
        <v>37</v>
      </c>
      <c r="B32" s="15">
        <v>0</v>
      </c>
      <c r="C32" s="15">
        <v>0</v>
      </c>
      <c r="D32" s="15">
        <v>0</v>
      </c>
      <c r="E32" s="15">
        <v>41454.97</v>
      </c>
    </row>
    <row r="33" spans="1:5" ht="42" x14ac:dyDescent="0.25">
      <c r="A33" s="14" t="s">
        <v>38</v>
      </c>
      <c r="B33" s="15"/>
      <c r="C33" s="15"/>
      <c r="D33" s="15"/>
      <c r="E33" s="15"/>
    </row>
    <row r="34" spans="1:5" ht="21" x14ac:dyDescent="0.25">
      <c r="A34" s="14" t="s">
        <v>39</v>
      </c>
      <c r="B34" s="15">
        <f>+D34</f>
        <v>147076.71</v>
      </c>
      <c r="C34" s="15">
        <v>0</v>
      </c>
      <c r="D34" s="15">
        <v>147076.71</v>
      </c>
      <c r="E34" s="15">
        <v>1463385.7</v>
      </c>
    </row>
    <row r="35" spans="1:5" ht="21" x14ac:dyDescent="0.25">
      <c r="A35" s="11" t="s">
        <v>40</v>
      </c>
      <c r="B35" s="12">
        <f>SUM(B36:B41)</f>
        <v>0</v>
      </c>
      <c r="C35" s="12">
        <f>SUM(C36:C41)</f>
        <v>0</v>
      </c>
      <c r="D35" s="12">
        <f>SUM(D36:D41)</f>
        <v>0</v>
      </c>
      <c r="E35" s="12">
        <f>SUM(E36:E41)</f>
        <v>11568.26</v>
      </c>
    </row>
    <row r="36" spans="1:5" ht="21" x14ac:dyDescent="0.25">
      <c r="A36" s="14" t="s">
        <v>41</v>
      </c>
      <c r="B36" s="15">
        <f>+D36</f>
        <v>0</v>
      </c>
      <c r="C36" s="15">
        <v>0</v>
      </c>
      <c r="D36" s="15">
        <v>0</v>
      </c>
      <c r="E36" s="15">
        <v>11568.26</v>
      </c>
    </row>
    <row r="37" spans="1:5" ht="21" x14ac:dyDescent="0.25">
      <c r="A37" s="14" t="s">
        <v>42</v>
      </c>
      <c r="B37" s="15">
        <v>0</v>
      </c>
      <c r="C37" s="15">
        <v>0</v>
      </c>
      <c r="D37" s="15">
        <v>0</v>
      </c>
      <c r="E37" s="15">
        <v>0</v>
      </c>
    </row>
    <row r="38" spans="1:5" ht="21" x14ac:dyDescent="0.25">
      <c r="A38" s="14" t="s">
        <v>43</v>
      </c>
      <c r="B38" s="15"/>
      <c r="C38" s="15"/>
      <c r="D38" s="15"/>
      <c r="E38" s="15"/>
    </row>
    <row r="39" spans="1:5" ht="21" x14ac:dyDescent="0.25">
      <c r="A39" s="14" t="s">
        <v>44</v>
      </c>
      <c r="B39" s="15"/>
      <c r="C39" s="15"/>
      <c r="D39" s="15"/>
      <c r="E39" s="15"/>
    </row>
    <row r="40" spans="1:5" ht="21" x14ac:dyDescent="0.25">
      <c r="A40" s="14" t="s">
        <v>45</v>
      </c>
      <c r="B40" s="15"/>
      <c r="C40" s="15"/>
      <c r="D40" s="15"/>
      <c r="E40" s="15"/>
    </row>
    <row r="41" spans="1:5" ht="21" x14ac:dyDescent="0.25">
      <c r="A41" s="14" t="s">
        <v>46</v>
      </c>
      <c r="B41" s="15"/>
      <c r="C41" s="15"/>
      <c r="D41" s="15"/>
      <c r="E41" s="15"/>
    </row>
    <row r="42" spans="1:5" ht="21" x14ac:dyDescent="0.25">
      <c r="A42" s="14" t="s">
        <v>47</v>
      </c>
      <c r="B42" s="15"/>
      <c r="C42" s="15"/>
      <c r="D42" s="15"/>
      <c r="E42" s="15"/>
    </row>
    <row r="43" spans="1:5" ht="21" x14ac:dyDescent="0.25">
      <c r="A43" s="11" t="s">
        <v>48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ht="21" x14ac:dyDescent="0.25">
      <c r="A44" s="14" t="s">
        <v>49</v>
      </c>
      <c r="B44" s="15"/>
      <c r="C44" s="15"/>
      <c r="D44" s="15"/>
      <c r="E44" s="15"/>
    </row>
    <row r="45" spans="1:5" ht="21" x14ac:dyDescent="0.25">
      <c r="A45" s="14" t="s">
        <v>50</v>
      </c>
      <c r="B45" s="15"/>
      <c r="C45" s="15"/>
      <c r="D45" s="15"/>
      <c r="E45" s="15"/>
    </row>
    <row r="46" spans="1:5" ht="21" x14ac:dyDescent="0.25">
      <c r="A46" s="14" t="s">
        <v>51</v>
      </c>
      <c r="B46" s="15"/>
      <c r="C46" s="15"/>
      <c r="D46" s="15"/>
      <c r="E46" s="15"/>
    </row>
    <row r="47" spans="1:5" ht="21" x14ac:dyDescent="0.25">
      <c r="A47" s="14" t="s">
        <v>52</v>
      </c>
      <c r="B47" s="15"/>
      <c r="C47" s="15"/>
      <c r="D47" s="15"/>
      <c r="E47" s="15"/>
    </row>
    <row r="48" spans="1:5" ht="21" x14ac:dyDescent="0.25">
      <c r="A48" s="14" t="s">
        <v>53</v>
      </c>
      <c r="B48" s="15"/>
      <c r="C48" s="15"/>
      <c r="D48" s="15"/>
      <c r="E48" s="15"/>
    </row>
    <row r="49" spans="1:5" ht="21" x14ac:dyDescent="0.25">
      <c r="A49" s="14" t="s">
        <v>54</v>
      </c>
      <c r="B49" s="15"/>
      <c r="C49" s="15"/>
      <c r="D49" s="15"/>
      <c r="E49" s="15"/>
    </row>
    <row r="50" spans="1:5" ht="21" x14ac:dyDescent="0.25">
      <c r="A50" s="14" t="s">
        <v>55</v>
      </c>
      <c r="B50" s="15"/>
      <c r="C50" s="15"/>
      <c r="D50" s="15"/>
      <c r="E50" s="15"/>
    </row>
    <row r="51" spans="1:5" ht="21" x14ac:dyDescent="0.25">
      <c r="A51" s="11" t="s">
        <v>56</v>
      </c>
      <c r="B51" s="12">
        <f>SUM(B52:B60)</f>
        <v>0</v>
      </c>
      <c r="C51" s="12">
        <f>SUM(C52:C60)</f>
        <v>0</v>
      </c>
      <c r="D51" s="12">
        <f>SUM(D52:D60)</f>
        <v>0</v>
      </c>
      <c r="E51" s="12">
        <f>SUM(E52:E60)</f>
        <v>76009.97</v>
      </c>
    </row>
    <row r="52" spans="1:5" ht="21" x14ac:dyDescent="0.25">
      <c r="A52" s="14" t="s">
        <v>57</v>
      </c>
      <c r="B52" s="15">
        <f>+D52</f>
        <v>0</v>
      </c>
      <c r="C52" s="15">
        <v>0</v>
      </c>
      <c r="D52" s="15">
        <v>0</v>
      </c>
      <c r="E52" s="15">
        <v>0</v>
      </c>
    </row>
    <row r="53" spans="1:5" ht="21" x14ac:dyDescent="0.25">
      <c r="A53" s="14" t="s">
        <v>58</v>
      </c>
      <c r="B53" s="15">
        <v>0</v>
      </c>
      <c r="C53" s="15">
        <v>0</v>
      </c>
      <c r="D53" s="15">
        <v>0</v>
      </c>
      <c r="E53" s="15">
        <v>55460</v>
      </c>
    </row>
    <row r="54" spans="1:5" ht="21" x14ac:dyDescent="0.25">
      <c r="A54" s="14" t="s">
        <v>59</v>
      </c>
      <c r="B54" s="15"/>
      <c r="C54" s="15"/>
      <c r="D54" s="15"/>
      <c r="E54" s="15"/>
    </row>
    <row r="55" spans="1:5" ht="21" x14ac:dyDescent="0.25">
      <c r="A55" s="14" t="s">
        <v>60</v>
      </c>
      <c r="B55" s="15">
        <v>0</v>
      </c>
      <c r="C55" s="15">
        <v>0</v>
      </c>
      <c r="D55" s="15">
        <v>0</v>
      </c>
      <c r="E55" s="15">
        <v>20549.97</v>
      </c>
    </row>
    <row r="56" spans="1:5" ht="21" x14ac:dyDescent="0.25">
      <c r="A56" s="14" t="s">
        <v>61</v>
      </c>
      <c r="B56" s="15"/>
      <c r="C56" s="15"/>
      <c r="D56" s="15"/>
      <c r="E56" s="15"/>
    </row>
    <row r="57" spans="1:5" ht="21" x14ac:dyDescent="0.25">
      <c r="A57" s="14" t="s">
        <v>62</v>
      </c>
      <c r="B57" s="15"/>
      <c r="C57" s="15"/>
      <c r="D57" s="15"/>
      <c r="E57" s="15"/>
    </row>
    <row r="58" spans="1:5" ht="21" x14ac:dyDescent="0.25">
      <c r="A58" s="14" t="s">
        <v>63</v>
      </c>
      <c r="B58" s="15"/>
      <c r="C58" s="15"/>
      <c r="D58" s="15"/>
      <c r="E58" s="15"/>
    </row>
    <row r="59" spans="1:5" ht="21" x14ac:dyDescent="0.25">
      <c r="A59" s="14" t="s">
        <v>64</v>
      </c>
      <c r="B59" s="15">
        <v>0</v>
      </c>
      <c r="C59" s="15">
        <v>0</v>
      </c>
      <c r="D59" s="15">
        <v>0</v>
      </c>
      <c r="E59" s="15">
        <v>0</v>
      </c>
    </row>
    <row r="60" spans="1:5" ht="21" x14ac:dyDescent="0.25">
      <c r="A60" s="14" t="s">
        <v>65</v>
      </c>
      <c r="B60" s="15"/>
      <c r="C60" s="15"/>
      <c r="D60" s="15"/>
      <c r="E60" s="15"/>
    </row>
    <row r="61" spans="1:5" ht="21" x14ac:dyDescent="0.25">
      <c r="A61" s="11" t="s">
        <v>66</v>
      </c>
      <c r="B61" s="12">
        <f>SUM(B62:B64)</f>
        <v>0</v>
      </c>
      <c r="C61" s="12">
        <f>SUM(C62:C64)</f>
        <v>0</v>
      </c>
      <c r="D61" s="12">
        <f>SUM(D62:D64)</f>
        <v>0</v>
      </c>
      <c r="E61" s="12">
        <f>SUM(E62:E64)</f>
        <v>0</v>
      </c>
    </row>
    <row r="62" spans="1:5" ht="21" x14ac:dyDescent="0.25">
      <c r="A62" s="14" t="s">
        <v>67</v>
      </c>
      <c r="B62" s="15">
        <v>0</v>
      </c>
      <c r="C62" s="15">
        <v>0</v>
      </c>
      <c r="D62" s="15">
        <v>0</v>
      </c>
      <c r="E62" s="15">
        <v>0</v>
      </c>
    </row>
    <row r="63" spans="1:5" ht="21" x14ac:dyDescent="0.25">
      <c r="A63" s="14" t="s">
        <v>68</v>
      </c>
      <c r="B63" s="15"/>
      <c r="C63" s="15"/>
      <c r="D63" s="15"/>
      <c r="E63" s="15"/>
    </row>
    <row r="64" spans="1:5" ht="21" x14ac:dyDescent="0.25">
      <c r="A64" s="14" t="s">
        <v>69</v>
      </c>
      <c r="B64" s="15"/>
      <c r="C64" s="15"/>
      <c r="D64" s="15"/>
      <c r="E64" s="15"/>
    </row>
    <row r="65" spans="1:5" ht="42" x14ac:dyDescent="0.25">
      <c r="A65" s="14" t="s">
        <v>70</v>
      </c>
      <c r="B65" s="15"/>
      <c r="C65" s="15"/>
      <c r="D65" s="15"/>
      <c r="E65" s="15"/>
    </row>
    <row r="66" spans="1:5" ht="21" x14ac:dyDescent="0.25">
      <c r="A66" s="11" t="s">
        <v>71</v>
      </c>
      <c r="B66" s="12"/>
      <c r="C66" s="12"/>
      <c r="D66" s="12"/>
      <c r="E66" s="12"/>
    </row>
    <row r="67" spans="1:5" ht="21" x14ac:dyDescent="0.25">
      <c r="A67" s="14" t="s">
        <v>72</v>
      </c>
      <c r="B67" s="15"/>
      <c r="C67" s="15"/>
      <c r="D67" s="15"/>
      <c r="E67" s="15"/>
    </row>
    <row r="68" spans="1:5" ht="21" x14ac:dyDescent="0.25">
      <c r="A68" s="14" t="s">
        <v>73</v>
      </c>
      <c r="B68" s="15"/>
      <c r="C68" s="15"/>
      <c r="D68" s="15"/>
      <c r="E68" s="15"/>
    </row>
    <row r="69" spans="1:5" ht="21" x14ac:dyDescent="0.25">
      <c r="A69" s="11" t="s">
        <v>74</v>
      </c>
      <c r="B69" s="12">
        <f>SUM(B70:B72)</f>
        <v>0</v>
      </c>
      <c r="C69" s="12">
        <f>SUM(C70:C72)</f>
        <v>0</v>
      </c>
      <c r="D69" s="12">
        <f>SUM(D70:D72)</f>
        <v>0</v>
      </c>
      <c r="E69" s="12">
        <f>SUM(E70:E72)</f>
        <v>0</v>
      </c>
    </row>
    <row r="70" spans="1:5" ht="21" x14ac:dyDescent="0.25">
      <c r="A70" s="14" t="s">
        <v>75</v>
      </c>
      <c r="B70" s="15"/>
      <c r="C70" s="15"/>
      <c r="D70" s="15"/>
      <c r="E70" s="15"/>
    </row>
    <row r="71" spans="1:5" ht="21" x14ac:dyDescent="0.25">
      <c r="A71" s="14" t="s">
        <v>76</v>
      </c>
      <c r="B71" s="15"/>
      <c r="C71" s="15"/>
      <c r="D71" s="15"/>
      <c r="E71" s="15"/>
    </row>
    <row r="72" spans="1:5" ht="21" x14ac:dyDescent="0.25">
      <c r="A72" s="14" t="s">
        <v>77</v>
      </c>
      <c r="B72" s="15"/>
      <c r="C72" s="15"/>
      <c r="D72" s="15"/>
      <c r="E72" s="15"/>
    </row>
    <row r="73" spans="1:5" ht="21" x14ac:dyDescent="0.25">
      <c r="A73" s="17" t="s">
        <v>78</v>
      </c>
      <c r="B73" s="18">
        <f>+B9+B15+B25+B35+B43+B51+B61+B66+B69</f>
        <v>89441369.870000005</v>
      </c>
      <c r="C73" s="18">
        <f>+C9+C15+C25+C35+C43+C51+C61+C66+C69</f>
        <v>26135416.060000002</v>
      </c>
      <c r="D73" s="18">
        <f>+D9+D15+D25+D35+D43+D51+D61+D66+D69</f>
        <v>63305953.810000002</v>
      </c>
      <c r="E73" s="18">
        <f>+E9+E15+E25+E35+E43+E51+E61+E66+E69</f>
        <v>50838083.329999991</v>
      </c>
    </row>
    <row r="74" spans="1:5" ht="21" x14ac:dyDescent="0.25">
      <c r="A74" s="19"/>
      <c r="B74" s="15"/>
      <c r="C74" s="15"/>
      <c r="D74" s="15"/>
      <c r="E74" s="15"/>
    </row>
    <row r="75" spans="1:5" ht="21" x14ac:dyDescent="0.25">
      <c r="A75" s="9" t="s">
        <v>79</v>
      </c>
      <c r="B75" s="20"/>
      <c r="C75" s="20"/>
      <c r="D75" s="36"/>
      <c r="E75" s="36"/>
    </row>
    <row r="76" spans="1:5" ht="21" x14ac:dyDescent="0.25">
      <c r="A76" s="11" t="s">
        <v>80</v>
      </c>
      <c r="B76" s="12"/>
      <c r="C76" s="12"/>
      <c r="D76" s="12"/>
      <c r="E76" s="12"/>
    </row>
    <row r="77" spans="1:5" ht="21" x14ac:dyDescent="0.25">
      <c r="A77" s="14" t="s">
        <v>81</v>
      </c>
      <c r="B77" s="15"/>
      <c r="C77" s="15"/>
      <c r="D77" s="15"/>
      <c r="E77" s="15"/>
    </row>
    <row r="78" spans="1:5" ht="21" x14ac:dyDescent="0.25">
      <c r="A78" s="14" t="s">
        <v>82</v>
      </c>
      <c r="B78" s="15"/>
      <c r="C78" s="15"/>
      <c r="D78" s="15"/>
      <c r="E78" s="15"/>
    </row>
    <row r="79" spans="1:5" ht="21" x14ac:dyDescent="0.25">
      <c r="A79" s="11" t="s">
        <v>83</v>
      </c>
      <c r="B79" s="12"/>
      <c r="C79" s="12"/>
      <c r="D79" s="12"/>
      <c r="E79" s="12"/>
    </row>
    <row r="80" spans="1:5" ht="21" x14ac:dyDescent="0.25">
      <c r="A80" s="14" t="s">
        <v>84</v>
      </c>
      <c r="B80" s="15"/>
      <c r="C80" s="15"/>
      <c r="D80" s="15"/>
      <c r="E80" s="15"/>
    </row>
    <row r="81" spans="1:12" ht="21" x14ac:dyDescent="0.25">
      <c r="A81" s="14" t="s">
        <v>85</v>
      </c>
      <c r="B81" s="15"/>
      <c r="C81" s="15"/>
      <c r="D81" s="15"/>
      <c r="E81" s="15"/>
    </row>
    <row r="82" spans="1:12" ht="21" x14ac:dyDescent="0.25">
      <c r="A82" s="11" t="s">
        <v>86</v>
      </c>
      <c r="B82" s="12"/>
      <c r="C82" s="12"/>
      <c r="D82" s="12"/>
      <c r="E82" s="12"/>
    </row>
    <row r="83" spans="1:12" ht="21" x14ac:dyDescent="0.25">
      <c r="A83" s="14" t="s">
        <v>87</v>
      </c>
      <c r="B83" s="15"/>
      <c r="C83" s="15"/>
      <c r="D83" s="15"/>
      <c r="E83" s="15"/>
    </row>
    <row r="84" spans="1:12" ht="21" x14ac:dyDescent="0.25">
      <c r="A84" s="17" t="s">
        <v>88</v>
      </c>
      <c r="B84" s="18"/>
      <c r="C84" s="18"/>
      <c r="D84" s="18"/>
      <c r="E84" s="18"/>
    </row>
    <row r="85" spans="1:12" ht="21" x14ac:dyDescent="0.35">
      <c r="A85" s="21"/>
      <c r="B85" s="16"/>
      <c r="C85" s="16"/>
      <c r="D85" s="16"/>
      <c r="E85" s="16"/>
    </row>
    <row r="86" spans="1:12" ht="21" x14ac:dyDescent="0.25">
      <c r="A86" s="22" t="s">
        <v>89</v>
      </c>
      <c r="B86" s="23"/>
      <c r="C86" s="23"/>
      <c r="D86" s="8"/>
      <c r="E86" s="8"/>
    </row>
    <row r="87" spans="1:12" ht="21" x14ac:dyDescent="0.35">
      <c r="A87" s="21" t="s">
        <v>90</v>
      </c>
      <c r="B87" s="16"/>
      <c r="C87" s="16"/>
      <c r="D87" s="16"/>
      <c r="E87" s="16"/>
    </row>
    <row r="88" spans="1:12" ht="21" x14ac:dyDescent="0.35">
      <c r="A88" s="21"/>
      <c r="B88" s="16"/>
      <c r="C88" s="16"/>
      <c r="D88" s="16"/>
      <c r="E88" s="16"/>
    </row>
    <row r="89" spans="1:12" ht="21" x14ac:dyDescent="0.35">
      <c r="A89" s="21"/>
      <c r="B89" s="16"/>
      <c r="C89" s="16"/>
      <c r="D89" s="16"/>
      <c r="E89" s="16"/>
    </row>
    <row r="90" spans="1:12" ht="21" x14ac:dyDescent="0.35">
      <c r="A90" s="21"/>
      <c r="B90" s="16"/>
      <c r="C90" s="16"/>
      <c r="D90" s="16"/>
      <c r="E90" s="16"/>
    </row>
    <row r="91" spans="1:12" ht="21" x14ac:dyDescent="0.35">
      <c r="A91" s="21"/>
      <c r="B91" s="16"/>
      <c r="C91" s="16"/>
      <c r="D91" s="16"/>
      <c r="E91" s="16"/>
    </row>
    <row r="92" spans="1:12" ht="21" x14ac:dyDescent="0.35">
      <c r="A92" s="69" t="s">
        <v>120</v>
      </c>
      <c r="B92" s="47" t="s">
        <v>116</v>
      </c>
      <c r="C92" s="47"/>
      <c r="D92" s="47"/>
      <c r="E92" s="16"/>
    </row>
    <row r="93" spans="1:12" ht="21" x14ac:dyDescent="0.35">
      <c r="A93" s="68" t="s">
        <v>122</v>
      </c>
      <c r="B93" s="37"/>
      <c r="C93" s="26" t="s">
        <v>121</v>
      </c>
      <c r="D93" s="26"/>
      <c r="E93" s="16"/>
    </row>
    <row r="94" spans="1:12" ht="21" x14ac:dyDescent="0.35">
      <c r="A94" s="34"/>
      <c r="B94" s="83"/>
      <c r="C94" s="83"/>
      <c r="D94" s="83"/>
      <c r="E94" s="83"/>
      <c r="F94" s="3"/>
      <c r="G94" s="3"/>
      <c r="H94" s="3"/>
    </row>
    <row r="95" spans="1:12" ht="21" x14ac:dyDescent="0.35">
      <c r="A95" s="83"/>
      <c r="B95" s="83"/>
      <c r="C95" s="83"/>
      <c r="D95" s="83"/>
      <c r="E95" s="83"/>
      <c r="F95" s="3"/>
      <c r="G95" s="3"/>
      <c r="H95" s="3"/>
      <c r="I95" s="3"/>
      <c r="J95" s="3"/>
      <c r="K95" s="3"/>
      <c r="L95" s="3"/>
    </row>
    <row r="96" spans="1:12" ht="21" x14ac:dyDescent="0.25">
      <c r="A96" s="82"/>
      <c r="B96" s="82"/>
      <c r="C96" s="82"/>
      <c r="D96" s="82"/>
      <c r="E96" s="82"/>
      <c r="F96" s="5"/>
      <c r="G96" s="5"/>
      <c r="H96" s="5"/>
      <c r="I96" s="5"/>
      <c r="J96" s="5"/>
      <c r="K96" s="5"/>
      <c r="L96" s="5"/>
    </row>
    <row r="97" spans="1:12" ht="21" x14ac:dyDescent="0.35">
      <c r="A97" s="83"/>
      <c r="B97" s="83"/>
      <c r="C97" s="83"/>
      <c r="D97" s="34"/>
      <c r="E97" s="34"/>
      <c r="F97" s="3"/>
      <c r="G97" s="3"/>
      <c r="H97" s="3"/>
      <c r="I97" s="3"/>
      <c r="J97" s="3"/>
      <c r="K97" s="3"/>
      <c r="L97" s="3"/>
    </row>
    <row r="98" spans="1:12" ht="21" x14ac:dyDescent="0.35">
      <c r="A98" s="84"/>
      <c r="B98" s="84"/>
      <c r="C98" s="84"/>
      <c r="D98" s="35"/>
      <c r="E98" s="35"/>
      <c r="F98" s="6"/>
      <c r="G98" s="6"/>
      <c r="H98" s="6"/>
      <c r="I98" s="6"/>
      <c r="J98" s="6"/>
      <c r="K98" s="6"/>
      <c r="L98" s="6"/>
    </row>
  </sheetData>
  <mergeCells count="10">
    <mergeCell ref="A95:E95"/>
    <mergeCell ref="A96:E96"/>
    <mergeCell ref="A97:C97"/>
    <mergeCell ref="A98:C98"/>
    <mergeCell ref="A1:E1"/>
    <mergeCell ref="A2:E2"/>
    <mergeCell ref="A3:E3"/>
    <mergeCell ref="A4:E4"/>
    <mergeCell ref="A5:E5"/>
    <mergeCell ref="B94:E94"/>
  </mergeCells>
  <pageMargins left="0.47" right="0.22" top="0.74803149606299213" bottom="0.54" header="0.31496062992125984" footer="0.31496062992125984"/>
  <pageSetup paperSize="9" scale="68" orientation="landscape" r:id="rId1"/>
  <rowBreaks count="1" manualBreakCount="1">
    <brk id="64" max="19" man="1"/>
  </rowBreaks>
  <colBreaks count="1" manualBreakCount="1">
    <brk id="5" max="1048575" man="1"/>
  </colBreaks>
  <ignoredErrors>
    <ignoredError sqref="B15 B3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view="pageBreakPreview" topLeftCell="A34" zoomScale="60" zoomScaleNormal="100" workbookViewId="0">
      <selection activeCell="A51" sqref="A51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6" width="22.42578125" style="2" customWidth="1"/>
    <col min="7" max="7" width="0.7109375" customWidth="1"/>
    <col min="20" max="20" width="33.7109375" customWidth="1"/>
    <col min="21" max="21" width="20.140625" customWidth="1"/>
  </cols>
  <sheetData>
    <row r="1" spans="1:8" ht="21" x14ac:dyDescent="0.3">
      <c r="A1" s="85" t="s">
        <v>0</v>
      </c>
      <c r="B1" s="85"/>
      <c r="C1" s="85"/>
      <c r="D1" s="85"/>
      <c r="E1" s="85"/>
      <c r="F1" s="85"/>
      <c r="H1" s="1" t="s">
        <v>1</v>
      </c>
    </row>
    <row r="2" spans="1:8" ht="21" x14ac:dyDescent="0.3">
      <c r="A2" s="85" t="s">
        <v>2</v>
      </c>
      <c r="B2" s="85"/>
      <c r="C2" s="85"/>
      <c r="D2" s="85"/>
      <c r="E2" s="85"/>
      <c r="F2" s="85"/>
      <c r="H2" s="28" t="s">
        <v>3</v>
      </c>
    </row>
    <row r="3" spans="1:8" ht="21" x14ac:dyDescent="0.3">
      <c r="A3" s="85">
        <v>2021</v>
      </c>
      <c r="B3" s="85"/>
      <c r="C3" s="85"/>
      <c r="D3" s="85"/>
      <c r="E3" s="85"/>
      <c r="F3" s="85"/>
      <c r="H3" s="28" t="s">
        <v>4</v>
      </c>
    </row>
    <row r="4" spans="1:8" ht="21" x14ac:dyDescent="0.3">
      <c r="A4" s="85" t="s">
        <v>5</v>
      </c>
      <c r="B4" s="85"/>
      <c r="C4" s="85"/>
      <c r="D4" s="85"/>
      <c r="E4" s="85"/>
      <c r="F4" s="85"/>
      <c r="H4" s="1" t="s">
        <v>6</v>
      </c>
    </row>
    <row r="5" spans="1:8" ht="21" x14ac:dyDescent="0.35">
      <c r="A5" s="84" t="s">
        <v>7</v>
      </c>
      <c r="B5" s="84"/>
      <c r="C5" s="84"/>
      <c r="D5" s="84"/>
      <c r="E5" s="84"/>
      <c r="F5" s="84"/>
      <c r="H5" s="28" t="s">
        <v>8</v>
      </c>
    </row>
    <row r="6" spans="1:8" ht="21" x14ac:dyDescent="0.35">
      <c r="A6" s="21"/>
      <c r="B6" s="16"/>
      <c r="C6" s="16"/>
      <c r="D6" s="16"/>
      <c r="E6" s="16"/>
      <c r="F6" s="16"/>
      <c r="H6" s="28" t="s">
        <v>9</v>
      </c>
    </row>
    <row r="7" spans="1:8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</row>
    <row r="8" spans="1:8" ht="21" x14ac:dyDescent="0.25">
      <c r="A8" s="9" t="s">
        <v>13</v>
      </c>
      <c r="B8" s="10">
        <f>+C8+D8+E8+F8</f>
        <v>238470866.42000002</v>
      </c>
      <c r="C8" s="10">
        <f>+C9+C15+C25+C35+C43+C51+C61+C66+C69</f>
        <v>26135416.060000002</v>
      </c>
      <c r="D8" s="10">
        <f>+D9+D15+D25+D35+D43+D51+D61+D66+D69</f>
        <v>63305953.810000002</v>
      </c>
      <c r="E8" s="10">
        <f>+E9+E15+E25+E35+E43+E51+E61+E66+E69</f>
        <v>50838083.329999991</v>
      </c>
      <c r="F8" s="10">
        <f>+F9+F15+F25+F35+F43+F51+F61+F66+F69</f>
        <v>98191413.220000014</v>
      </c>
    </row>
    <row r="9" spans="1:8" ht="21" x14ac:dyDescent="0.25">
      <c r="A9" s="11" t="s">
        <v>14</v>
      </c>
      <c r="B9" s="72">
        <f t="shared" ref="B9:B72" si="0">+C9+D9+E9+F9</f>
        <v>100005299.34</v>
      </c>
      <c r="C9" s="12">
        <f>SUM(C10:C14)</f>
        <v>22766792.82</v>
      </c>
      <c r="D9" s="12">
        <f>SUM(D10:D14)</f>
        <v>28230392.629999999</v>
      </c>
      <c r="E9" s="12">
        <f>SUM(E10:E14)</f>
        <v>25445793.300000001</v>
      </c>
      <c r="F9" s="12">
        <f>SUM(F10:F14)</f>
        <v>23562320.590000004</v>
      </c>
    </row>
    <row r="10" spans="1:8" ht="21" x14ac:dyDescent="0.25">
      <c r="A10" s="14" t="s">
        <v>15</v>
      </c>
      <c r="B10" s="73">
        <f t="shared" si="0"/>
        <v>84204832.670000002</v>
      </c>
      <c r="C10" s="15">
        <v>18905785.859999999</v>
      </c>
      <c r="D10" s="15">
        <v>24378825.5</v>
      </c>
      <c r="E10" s="15">
        <v>21401748.710000001</v>
      </c>
      <c r="F10" s="15">
        <v>19518472.600000001</v>
      </c>
    </row>
    <row r="11" spans="1:8" ht="21" x14ac:dyDescent="0.25">
      <c r="A11" s="14" t="s">
        <v>16</v>
      </c>
      <c r="B11" s="73">
        <f t="shared" si="0"/>
        <v>4116500</v>
      </c>
      <c r="C11" s="15">
        <v>1007000</v>
      </c>
      <c r="D11" s="15">
        <v>1007500</v>
      </c>
      <c r="E11" s="15">
        <v>1037000</v>
      </c>
      <c r="F11" s="15">
        <v>1065000</v>
      </c>
    </row>
    <row r="12" spans="1:8" ht="21" x14ac:dyDescent="0.25">
      <c r="A12" s="14" t="s">
        <v>17</v>
      </c>
      <c r="B12" s="72">
        <f t="shared" si="0"/>
        <v>0</v>
      </c>
      <c r="C12" s="15"/>
      <c r="D12" s="15"/>
      <c r="E12" s="15"/>
      <c r="F12" s="15"/>
    </row>
    <row r="13" spans="1:8" ht="21" x14ac:dyDescent="0.25">
      <c r="A13" s="14" t="s">
        <v>18</v>
      </c>
      <c r="B13" s="72">
        <f t="shared" si="0"/>
        <v>0</v>
      </c>
      <c r="C13" s="15"/>
      <c r="D13" s="15"/>
      <c r="E13" s="15"/>
      <c r="F13" s="15"/>
    </row>
    <row r="14" spans="1:8" ht="21" x14ac:dyDescent="0.25">
      <c r="A14" s="14" t="s">
        <v>19</v>
      </c>
      <c r="B14" s="73">
        <f>+C14+D14+E14+F14</f>
        <v>11683966.67</v>
      </c>
      <c r="C14" s="15">
        <v>2854006.96</v>
      </c>
      <c r="D14" s="15">
        <v>2844067.13</v>
      </c>
      <c r="E14" s="15">
        <v>3007044.59</v>
      </c>
      <c r="F14" s="15">
        <v>2978847.99</v>
      </c>
    </row>
    <row r="15" spans="1:8" ht="21" x14ac:dyDescent="0.25">
      <c r="A15" s="11" t="s">
        <v>20</v>
      </c>
      <c r="B15" s="72">
        <f t="shared" si="0"/>
        <v>24544948.939999998</v>
      </c>
      <c r="C15" s="12">
        <f>SUM(C16:C24)</f>
        <v>3368623.2400000007</v>
      </c>
      <c r="D15" s="12">
        <f>SUM(D16:D24)</f>
        <v>5552467.1600000001</v>
      </c>
      <c r="E15" s="12">
        <f>SUM(E16:E24)</f>
        <v>8165745.459999999</v>
      </c>
      <c r="F15" s="12">
        <f>SUM(F16:F24)</f>
        <v>7458113.0800000001</v>
      </c>
    </row>
    <row r="16" spans="1:8" ht="21" x14ac:dyDescent="0.25">
      <c r="A16" s="14" t="s">
        <v>21</v>
      </c>
      <c r="B16" s="73">
        <f t="shared" si="0"/>
        <v>9853497.3499999996</v>
      </c>
      <c r="C16" s="15">
        <v>1905706.01</v>
      </c>
      <c r="D16" s="15">
        <v>1473289.48</v>
      </c>
      <c r="E16" s="15">
        <v>3424858.29</v>
      </c>
      <c r="F16" s="15">
        <v>3049643.57</v>
      </c>
    </row>
    <row r="17" spans="1:6" ht="21" x14ac:dyDescent="0.25">
      <c r="A17" s="14" t="s">
        <v>22</v>
      </c>
      <c r="B17" s="73">
        <f t="shared" si="0"/>
        <v>3100</v>
      </c>
      <c r="C17" s="15">
        <v>0</v>
      </c>
      <c r="D17" s="15">
        <v>3100</v>
      </c>
      <c r="E17" s="15">
        <v>0</v>
      </c>
      <c r="F17" s="15"/>
    </row>
    <row r="18" spans="1:6" ht="21" x14ac:dyDescent="0.25">
      <c r="A18" s="14" t="s">
        <v>23</v>
      </c>
      <c r="B18" s="73">
        <f t="shared" si="0"/>
        <v>2256950</v>
      </c>
      <c r="C18" s="15">
        <v>0</v>
      </c>
      <c r="D18" s="15">
        <v>736600</v>
      </c>
      <c r="E18" s="15">
        <v>155300</v>
      </c>
      <c r="F18" s="15">
        <v>1365050</v>
      </c>
    </row>
    <row r="19" spans="1:6" ht="18" customHeight="1" x14ac:dyDescent="0.25">
      <c r="A19" s="14" t="s">
        <v>24</v>
      </c>
      <c r="B19" s="73">
        <f t="shared" si="0"/>
        <v>0</v>
      </c>
      <c r="C19" s="15">
        <v>0</v>
      </c>
      <c r="D19" s="15">
        <v>0</v>
      </c>
      <c r="E19" s="15">
        <v>0</v>
      </c>
      <c r="F19" s="15"/>
    </row>
    <row r="20" spans="1:6" ht="21" x14ac:dyDescent="0.25">
      <c r="A20" s="14" t="s">
        <v>25</v>
      </c>
      <c r="B20" s="73">
        <f t="shared" si="0"/>
        <v>2134561.4</v>
      </c>
      <c r="C20" s="15">
        <v>543581.42000000004</v>
      </c>
      <c r="D20" s="15">
        <v>531311.77</v>
      </c>
      <c r="E20" s="15">
        <v>556076.13</v>
      </c>
      <c r="F20" s="15">
        <v>503592.08</v>
      </c>
    </row>
    <row r="21" spans="1:6" ht="21" x14ac:dyDescent="0.25">
      <c r="A21" s="14" t="s">
        <v>26</v>
      </c>
      <c r="B21" s="73">
        <f t="shared" si="0"/>
        <v>3065614.51</v>
      </c>
      <c r="C21" s="15">
        <v>705583.26</v>
      </c>
      <c r="D21" s="15">
        <v>482951.1</v>
      </c>
      <c r="E21" s="15">
        <v>745677.35</v>
      </c>
      <c r="F21" s="15">
        <v>1131402.8</v>
      </c>
    </row>
    <row r="22" spans="1:6" ht="42" x14ac:dyDescent="0.25">
      <c r="A22" s="14" t="s">
        <v>27</v>
      </c>
      <c r="B22" s="73">
        <f t="shared" si="0"/>
        <v>1159849.6099999999</v>
      </c>
      <c r="C22" s="15">
        <v>0</v>
      </c>
      <c r="D22" s="15">
        <v>604548.65</v>
      </c>
      <c r="E22" s="15">
        <v>494954.5</v>
      </c>
      <c r="F22" s="15">
        <v>60346.46</v>
      </c>
    </row>
    <row r="23" spans="1:6" ht="21" x14ac:dyDescent="0.25">
      <c r="A23" s="14" t="s">
        <v>28</v>
      </c>
      <c r="B23" s="73">
        <f t="shared" si="0"/>
        <v>1925136.01</v>
      </c>
      <c r="C23" s="15">
        <v>141025.89000000001</v>
      </c>
      <c r="D23" s="15">
        <v>140870.35999999999</v>
      </c>
      <c r="E23" s="15">
        <v>295161.59000000003</v>
      </c>
      <c r="F23" s="15">
        <v>1348078.17</v>
      </c>
    </row>
    <row r="24" spans="1:6" ht="21" x14ac:dyDescent="0.25">
      <c r="A24" s="14" t="s">
        <v>29</v>
      </c>
      <c r="B24" s="73">
        <f t="shared" si="0"/>
        <v>4146240.06</v>
      </c>
      <c r="C24" s="15">
        <v>72726.66</v>
      </c>
      <c r="D24" s="15">
        <v>1579795.8</v>
      </c>
      <c r="E24" s="15">
        <v>2493717.6</v>
      </c>
      <c r="F24" s="15">
        <v>0</v>
      </c>
    </row>
    <row r="25" spans="1:6" ht="21" x14ac:dyDescent="0.25">
      <c r="A25" s="11" t="s">
        <v>30</v>
      </c>
      <c r="B25" s="72">
        <f t="shared" si="0"/>
        <v>113237282.21000001</v>
      </c>
      <c r="C25" s="12">
        <f>SUM(C26:C34)</f>
        <v>0</v>
      </c>
      <c r="D25" s="12">
        <f>SUM(D26:D34)</f>
        <v>29523094.02</v>
      </c>
      <c r="E25" s="12">
        <f>SUM(E26:E34)</f>
        <v>17138966.34</v>
      </c>
      <c r="F25" s="12">
        <f>SUM(F26:F34)</f>
        <v>66575221.850000001</v>
      </c>
    </row>
    <row r="26" spans="1:6" ht="21" x14ac:dyDescent="0.25">
      <c r="A26" s="14" t="s">
        <v>31</v>
      </c>
      <c r="B26" s="73">
        <f t="shared" si="0"/>
        <v>23950</v>
      </c>
      <c r="C26" s="15">
        <v>0</v>
      </c>
      <c r="D26" s="15">
        <v>23950</v>
      </c>
      <c r="E26" s="15">
        <v>0</v>
      </c>
      <c r="F26" s="15"/>
    </row>
    <row r="27" spans="1:6" ht="21" x14ac:dyDescent="0.25">
      <c r="A27" s="14" t="s">
        <v>32</v>
      </c>
      <c r="B27" s="73">
        <f t="shared" si="0"/>
        <v>15199.91</v>
      </c>
      <c r="C27" s="15">
        <v>0</v>
      </c>
      <c r="D27" s="15">
        <v>0</v>
      </c>
      <c r="E27" s="15">
        <v>15199.91</v>
      </c>
      <c r="F27" s="15"/>
    </row>
    <row r="28" spans="1:6" ht="21" x14ac:dyDescent="0.25">
      <c r="A28" s="14" t="s">
        <v>33</v>
      </c>
      <c r="B28" s="73">
        <f t="shared" si="0"/>
        <v>109047695.37</v>
      </c>
      <c r="C28" s="15">
        <v>0</v>
      </c>
      <c r="D28" s="15">
        <v>29352067.309999999</v>
      </c>
      <c r="E28" s="15">
        <v>14583333</v>
      </c>
      <c r="F28" s="15">
        <v>65112295.060000002</v>
      </c>
    </row>
    <row r="29" spans="1:6" ht="21" x14ac:dyDescent="0.25">
      <c r="A29" s="14" t="s">
        <v>34</v>
      </c>
      <c r="B29" s="73">
        <f t="shared" si="0"/>
        <v>1014543</v>
      </c>
      <c r="C29" s="15">
        <v>0</v>
      </c>
      <c r="D29" s="15">
        <v>0</v>
      </c>
      <c r="E29" s="15">
        <v>1014543</v>
      </c>
      <c r="F29" s="15"/>
    </row>
    <row r="30" spans="1:6" ht="21" x14ac:dyDescent="0.25">
      <c r="A30" s="14" t="s">
        <v>35</v>
      </c>
      <c r="B30" s="73">
        <f t="shared" si="0"/>
        <v>14505.599999999999</v>
      </c>
      <c r="C30" s="15">
        <v>0</v>
      </c>
      <c r="D30" s="15">
        <v>0</v>
      </c>
      <c r="E30" s="15">
        <v>2879.97</v>
      </c>
      <c r="F30" s="15">
        <v>11625.63</v>
      </c>
    </row>
    <row r="31" spans="1:6" ht="21" x14ac:dyDescent="0.25">
      <c r="A31" s="14" t="s">
        <v>36</v>
      </c>
      <c r="B31" s="73">
        <f t="shared" si="0"/>
        <v>155921.59</v>
      </c>
      <c r="C31" s="15">
        <v>0</v>
      </c>
      <c r="D31" s="15">
        <v>0</v>
      </c>
      <c r="E31" s="15">
        <v>18169.79</v>
      </c>
      <c r="F31" s="15">
        <v>137751.79999999999</v>
      </c>
    </row>
    <row r="32" spans="1:6" ht="21" x14ac:dyDescent="0.25">
      <c r="A32" s="14" t="s">
        <v>37</v>
      </c>
      <c r="B32" s="73">
        <f t="shared" si="0"/>
        <v>450971.80000000005</v>
      </c>
      <c r="C32" s="15">
        <v>0</v>
      </c>
      <c r="D32" s="15">
        <v>0</v>
      </c>
      <c r="E32" s="15">
        <v>41454.97</v>
      </c>
      <c r="F32" s="15">
        <v>409516.83</v>
      </c>
    </row>
    <row r="33" spans="1:6" ht="42" x14ac:dyDescent="0.25">
      <c r="A33" s="14" t="s">
        <v>38</v>
      </c>
      <c r="B33" s="73">
        <f t="shared" si="0"/>
        <v>0</v>
      </c>
      <c r="C33" s="15"/>
      <c r="D33" s="15"/>
      <c r="E33" s="15"/>
      <c r="F33" s="15"/>
    </row>
    <row r="34" spans="1:6" ht="21" x14ac:dyDescent="0.25">
      <c r="A34" s="14" t="s">
        <v>39</v>
      </c>
      <c r="B34" s="73">
        <f t="shared" si="0"/>
        <v>2514494.94</v>
      </c>
      <c r="C34" s="15">
        <v>0</v>
      </c>
      <c r="D34" s="15">
        <v>147076.71</v>
      </c>
      <c r="E34" s="15">
        <v>1463385.7</v>
      </c>
      <c r="F34" s="15">
        <v>904032.53</v>
      </c>
    </row>
    <row r="35" spans="1:6" ht="21" x14ac:dyDescent="0.25">
      <c r="A35" s="11" t="s">
        <v>40</v>
      </c>
      <c r="B35" s="72">
        <f t="shared" si="0"/>
        <v>67605.990000000005</v>
      </c>
      <c r="C35" s="12">
        <f>SUM(C36:C41)</f>
        <v>0</v>
      </c>
      <c r="D35" s="12">
        <f>SUM(D36:D41)</f>
        <v>0</v>
      </c>
      <c r="E35" s="12">
        <f>SUM(E36:E41)</f>
        <v>11568.26</v>
      </c>
      <c r="F35" s="12">
        <f>SUM(F36:F41)</f>
        <v>56037.73</v>
      </c>
    </row>
    <row r="36" spans="1:6" ht="21" x14ac:dyDescent="0.25">
      <c r="A36" s="14" t="s">
        <v>41</v>
      </c>
      <c r="B36" s="73">
        <f t="shared" si="0"/>
        <v>67605.990000000005</v>
      </c>
      <c r="C36" s="15">
        <v>0</v>
      </c>
      <c r="D36" s="15">
        <v>0</v>
      </c>
      <c r="E36" s="15">
        <v>11568.26</v>
      </c>
      <c r="F36" s="15">
        <v>56037.73</v>
      </c>
    </row>
    <row r="37" spans="1:6" ht="21" x14ac:dyDescent="0.25">
      <c r="A37" s="14" t="s">
        <v>42</v>
      </c>
      <c r="B37" s="72">
        <f t="shared" si="0"/>
        <v>0</v>
      </c>
      <c r="C37" s="15">
        <v>0</v>
      </c>
      <c r="D37" s="15">
        <v>0</v>
      </c>
      <c r="E37" s="15">
        <v>0</v>
      </c>
      <c r="F37" s="15"/>
    </row>
    <row r="38" spans="1:6" ht="21" x14ac:dyDescent="0.25">
      <c r="A38" s="14" t="s">
        <v>43</v>
      </c>
      <c r="B38" s="72">
        <f t="shared" si="0"/>
        <v>0</v>
      </c>
      <c r="C38" s="15"/>
      <c r="D38" s="15"/>
      <c r="E38" s="15"/>
      <c r="F38" s="15"/>
    </row>
    <row r="39" spans="1:6" ht="21" x14ac:dyDescent="0.25">
      <c r="A39" s="14" t="s">
        <v>44</v>
      </c>
      <c r="B39" s="72">
        <f t="shared" si="0"/>
        <v>0</v>
      </c>
      <c r="C39" s="15"/>
      <c r="D39" s="15"/>
      <c r="E39" s="15"/>
      <c r="F39" s="15"/>
    </row>
    <row r="40" spans="1:6" ht="21" x14ac:dyDescent="0.25">
      <c r="A40" s="14" t="s">
        <v>45</v>
      </c>
      <c r="B40" s="72">
        <f t="shared" si="0"/>
        <v>0</v>
      </c>
      <c r="C40" s="15"/>
      <c r="D40" s="15"/>
      <c r="E40" s="15"/>
      <c r="F40" s="15"/>
    </row>
    <row r="41" spans="1:6" ht="21" x14ac:dyDescent="0.25">
      <c r="A41" s="14" t="s">
        <v>46</v>
      </c>
      <c r="B41" s="72">
        <f t="shared" si="0"/>
        <v>0</v>
      </c>
      <c r="C41" s="15"/>
      <c r="D41" s="15"/>
      <c r="E41" s="15"/>
      <c r="F41" s="15"/>
    </row>
    <row r="42" spans="1:6" ht="21" x14ac:dyDescent="0.25">
      <c r="A42" s="14" t="s">
        <v>47</v>
      </c>
      <c r="B42" s="72">
        <f t="shared" si="0"/>
        <v>0</v>
      </c>
      <c r="C42" s="15"/>
      <c r="D42" s="15"/>
      <c r="E42" s="15"/>
      <c r="F42" s="15"/>
    </row>
    <row r="43" spans="1:6" ht="21" x14ac:dyDescent="0.25">
      <c r="A43" s="11" t="s">
        <v>48</v>
      </c>
      <c r="B43" s="72">
        <f t="shared" si="0"/>
        <v>0</v>
      </c>
      <c r="C43" s="12">
        <f>SUM(C44:C50)</f>
        <v>0</v>
      </c>
      <c r="D43" s="12">
        <f>SUM(D44:D50)</f>
        <v>0</v>
      </c>
      <c r="E43" s="12">
        <f>SUM(E44:E50)</f>
        <v>0</v>
      </c>
      <c r="F43" s="12"/>
    </row>
    <row r="44" spans="1:6" ht="21" x14ac:dyDescent="0.25">
      <c r="A44" s="14" t="s">
        <v>49</v>
      </c>
      <c r="B44" s="72">
        <f t="shared" si="0"/>
        <v>0</v>
      </c>
      <c r="C44" s="15"/>
      <c r="D44" s="15"/>
      <c r="E44" s="15"/>
      <c r="F44" s="15"/>
    </row>
    <row r="45" spans="1:6" ht="21" x14ac:dyDescent="0.25">
      <c r="A45" s="14" t="s">
        <v>50</v>
      </c>
      <c r="B45" s="72">
        <f t="shared" si="0"/>
        <v>0</v>
      </c>
      <c r="C45" s="15"/>
      <c r="D45" s="15"/>
      <c r="E45" s="15"/>
      <c r="F45" s="15"/>
    </row>
    <row r="46" spans="1:6" ht="21" x14ac:dyDescent="0.25">
      <c r="A46" s="14" t="s">
        <v>51</v>
      </c>
      <c r="B46" s="72">
        <f t="shared" si="0"/>
        <v>0</v>
      </c>
      <c r="C46" s="15"/>
      <c r="D46" s="15"/>
      <c r="E46" s="15"/>
      <c r="F46" s="15"/>
    </row>
    <row r="47" spans="1:6" ht="21" x14ac:dyDescent="0.25">
      <c r="A47" s="14" t="s">
        <v>52</v>
      </c>
      <c r="B47" s="72">
        <f t="shared" si="0"/>
        <v>0</v>
      </c>
      <c r="C47" s="15"/>
      <c r="D47" s="15"/>
      <c r="E47" s="15"/>
      <c r="F47" s="15"/>
    </row>
    <row r="48" spans="1:6" ht="21" x14ac:dyDescent="0.25">
      <c r="A48" s="14" t="s">
        <v>53</v>
      </c>
      <c r="B48" s="72">
        <f t="shared" si="0"/>
        <v>0</v>
      </c>
      <c r="C48" s="15"/>
      <c r="D48" s="15"/>
      <c r="E48" s="15"/>
      <c r="F48" s="15"/>
    </row>
    <row r="49" spans="1:6" ht="21" x14ac:dyDescent="0.25">
      <c r="A49" s="14" t="s">
        <v>54</v>
      </c>
      <c r="B49" s="72">
        <f t="shared" si="0"/>
        <v>0</v>
      </c>
      <c r="C49" s="15"/>
      <c r="D49" s="15"/>
      <c r="E49" s="15"/>
      <c r="F49" s="15"/>
    </row>
    <row r="50" spans="1:6" ht="21" x14ac:dyDescent="0.25">
      <c r="A50" s="14" t="s">
        <v>55</v>
      </c>
      <c r="B50" s="72">
        <f t="shared" si="0"/>
        <v>0</v>
      </c>
      <c r="C50" s="15"/>
      <c r="D50" s="15"/>
      <c r="E50" s="15"/>
      <c r="F50" s="15"/>
    </row>
    <row r="51" spans="1:6" ht="21" x14ac:dyDescent="0.25">
      <c r="A51" s="11" t="s">
        <v>56</v>
      </c>
      <c r="B51" s="72">
        <f t="shared" si="0"/>
        <v>615729.93999999994</v>
      </c>
      <c r="C51" s="12">
        <f>SUM(C52:C60)</f>
        <v>0</v>
      </c>
      <c r="D51" s="12">
        <f>SUM(D52:D60)</f>
        <v>0</v>
      </c>
      <c r="E51" s="12">
        <f>SUM(E52:E60)</f>
        <v>76009.97</v>
      </c>
      <c r="F51" s="12">
        <f>SUM(F52:F60)</f>
        <v>539719.97</v>
      </c>
    </row>
    <row r="52" spans="1:6" ht="21" x14ac:dyDescent="0.25">
      <c r="A52" s="14" t="s">
        <v>57</v>
      </c>
      <c r="B52" s="73">
        <f t="shared" si="0"/>
        <v>221999.98</v>
      </c>
      <c r="C52" s="15">
        <v>0</v>
      </c>
      <c r="D52" s="15">
        <v>0</v>
      </c>
      <c r="E52" s="15">
        <v>0</v>
      </c>
      <c r="F52" s="15">
        <v>221999.98</v>
      </c>
    </row>
    <row r="53" spans="1:6" ht="21" x14ac:dyDescent="0.25">
      <c r="A53" s="14" t="s">
        <v>58</v>
      </c>
      <c r="B53" s="73">
        <f t="shared" si="0"/>
        <v>55460</v>
      </c>
      <c r="C53" s="15">
        <v>0</v>
      </c>
      <c r="D53" s="15">
        <v>0</v>
      </c>
      <c r="E53" s="15">
        <v>55460</v>
      </c>
      <c r="F53" s="15"/>
    </row>
    <row r="54" spans="1:6" ht="21" x14ac:dyDescent="0.25">
      <c r="A54" s="14" t="s">
        <v>59</v>
      </c>
      <c r="B54" s="73">
        <f t="shared" si="0"/>
        <v>0</v>
      </c>
      <c r="C54" s="15"/>
      <c r="D54" s="15"/>
      <c r="E54" s="15"/>
      <c r="F54" s="15"/>
    </row>
    <row r="55" spans="1:6" ht="21" x14ac:dyDescent="0.25">
      <c r="A55" s="14" t="s">
        <v>60</v>
      </c>
      <c r="B55" s="73">
        <f t="shared" si="0"/>
        <v>20549.97</v>
      </c>
      <c r="C55" s="15">
        <v>0</v>
      </c>
      <c r="D55" s="15">
        <v>0</v>
      </c>
      <c r="E55" s="15">
        <v>20549.97</v>
      </c>
      <c r="F55" s="15"/>
    </row>
    <row r="56" spans="1:6" ht="21" x14ac:dyDescent="0.25">
      <c r="A56" s="14" t="s">
        <v>61</v>
      </c>
      <c r="B56" s="73">
        <f t="shared" si="0"/>
        <v>6600</v>
      </c>
      <c r="C56" s="15"/>
      <c r="D56" s="15"/>
      <c r="E56" s="15"/>
      <c r="F56" s="15">
        <v>6600</v>
      </c>
    </row>
    <row r="57" spans="1:6" ht="21" x14ac:dyDescent="0.25">
      <c r="A57" s="14" t="s">
        <v>62</v>
      </c>
      <c r="B57" s="73">
        <f t="shared" si="0"/>
        <v>311119.99</v>
      </c>
      <c r="C57" s="15"/>
      <c r="D57" s="15"/>
      <c r="E57" s="15"/>
      <c r="F57" s="15">
        <v>311119.99</v>
      </c>
    </row>
    <row r="58" spans="1:6" ht="21" x14ac:dyDescent="0.25">
      <c r="A58" s="14" t="s">
        <v>63</v>
      </c>
      <c r="B58" s="72">
        <f t="shared" si="0"/>
        <v>0</v>
      </c>
      <c r="C58" s="15"/>
      <c r="D58" s="15"/>
      <c r="E58" s="15"/>
      <c r="F58" s="15"/>
    </row>
    <row r="59" spans="1:6" ht="21" x14ac:dyDescent="0.25">
      <c r="A59" s="14" t="s">
        <v>64</v>
      </c>
      <c r="B59" s="72">
        <f t="shared" si="0"/>
        <v>0</v>
      </c>
      <c r="C59" s="15">
        <v>0</v>
      </c>
      <c r="D59" s="15">
        <v>0</v>
      </c>
      <c r="E59" s="15">
        <v>0</v>
      </c>
      <c r="F59" s="15"/>
    </row>
    <row r="60" spans="1:6" ht="21" x14ac:dyDescent="0.25">
      <c r="A60" s="14" t="s">
        <v>65</v>
      </c>
      <c r="B60" s="72">
        <f t="shared" si="0"/>
        <v>0</v>
      </c>
      <c r="C60" s="15"/>
      <c r="D60" s="15"/>
      <c r="E60" s="15"/>
      <c r="F60" s="15"/>
    </row>
    <row r="61" spans="1:6" ht="21" x14ac:dyDescent="0.25">
      <c r="A61" s="11" t="s">
        <v>66</v>
      </c>
      <c r="B61" s="72">
        <f t="shared" si="0"/>
        <v>0</v>
      </c>
      <c r="C61" s="12">
        <f>SUM(C62:C64)</f>
        <v>0</v>
      </c>
      <c r="D61" s="12">
        <f>SUM(D62:D64)</f>
        <v>0</v>
      </c>
      <c r="E61" s="12">
        <f>SUM(E62:E64)</f>
        <v>0</v>
      </c>
      <c r="F61" s="12"/>
    </row>
    <row r="62" spans="1:6" ht="21" x14ac:dyDescent="0.25">
      <c r="A62" s="14" t="s">
        <v>67</v>
      </c>
      <c r="B62" s="72">
        <f t="shared" si="0"/>
        <v>0</v>
      </c>
      <c r="C62" s="15">
        <v>0</v>
      </c>
      <c r="D62" s="15">
        <v>0</v>
      </c>
      <c r="E62" s="15">
        <v>0</v>
      </c>
      <c r="F62" s="15"/>
    </row>
    <row r="63" spans="1:6" ht="21" x14ac:dyDescent="0.25">
      <c r="A63" s="14" t="s">
        <v>68</v>
      </c>
      <c r="B63" s="72">
        <f t="shared" si="0"/>
        <v>0</v>
      </c>
      <c r="C63" s="15"/>
      <c r="D63" s="15"/>
      <c r="E63" s="15"/>
      <c r="F63" s="15"/>
    </row>
    <row r="64" spans="1:6" ht="21" x14ac:dyDescent="0.25">
      <c r="A64" s="14" t="s">
        <v>69</v>
      </c>
      <c r="B64" s="72">
        <f t="shared" si="0"/>
        <v>0</v>
      </c>
      <c r="C64" s="15"/>
      <c r="D64" s="15"/>
      <c r="E64" s="15"/>
      <c r="F64" s="15"/>
    </row>
    <row r="65" spans="1:6" ht="42" x14ac:dyDescent="0.25">
      <c r="A65" s="14" t="s">
        <v>70</v>
      </c>
      <c r="B65" s="72">
        <f t="shared" si="0"/>
        <v>0</v>
      </c>
      <c r="C65" s="15"/>
      <c r="D65" s="15"/>
      <c r="E65" s="15"/>
      <c r="F65" s="15"/>
    </row>
    <row r="66" spans="1:6" ht="21" x14ac:dyDescent="0.25">
      <c r="A66" s="11" t="s">
        <v>71</v>
      </c>
      <c r="B66" s="72">
        <f t="shared" si="0"/>
        <v>0</v>
      </c>
      <c r="C66" s="12"/>
      <c r="D66" s="12"/>
      <c r="E66" s="12"/>
      <c r="F66" s="12"/>
    </row>
    <row r="67" spans="1:6" ht="21" x14ac:dyDescent="0.25">
      <c r="A67" s="14" t="s">
        <v>72</v>
      </c>
      <c r="B67" s="72">
        <f t="shared" si="0"/>
        <v>0</v>
      </c>
      <c r="C67" s="15"/>
      <c r="D67" s="15"/>
      <c r="E67" s="15"/>
      <c r="F67" s="15"/>
    </row>
    <row r="68" spans="1:6" ht="21" x14ac:dyDescent="0.25">
      <c r="A68" s="14" t="s">
        <v>73</v>
      </c>
      <c r="B68" s="72">
        <f t="shared" si="0"/>
        <v>0</v>
      </c>
      <c r="C68" s="15"/>
      <c r="D68" s="15"/>
      <c r="E68" s="15"/>
      <c r="F68" s="15"/>
    </row>
    <row r="69" spans="1:6" ht="21" x14ac:dyDescent="0.25">
      <c r="A69" s="11" t="s">
        <v>74</v>
      </c>
      <c r="B69" s="72">
        <f t="shared" si="0"/>
        <v>0</v>
      </c>
      <c r="C69" s="12">
        <f>SUM(C70:C72)</f>
        <v>0</v>
      </c>
      <c r="D69" s="12">
        <f>SUM(D70:D72)</f>
        <v>0</v>
      </c>
      <c r="E69" s="12">
        <f>SUM(E70:E72)</f>
        <v>0</v>
      </c>
      <c r="F69" s="12"/>
    </row>
    <row r="70" spans="1:6" ht="21" x14ac:dyDescent="0.25">
      <c r="A70" s="14" t="s">
        <v>75</v>
      </c>
      <c r="B70" s="72">
        <f t="shared" si="0"/>
        <v>0</v>
      </c>
      <c r="C70" s="15"/>
      <c r="D70" s="15"/>
      <c r="E70" s="15"/>
      <c r="F70" s="15"/>
    </row>
    <row r="71" spans="1:6" ht="21" x14ac:dyDescent="0.25">
      <c r="A71" s="14" t="s">
        <v>76</v>
      </c>
      <c r="B71" s="72">
        <f t="shared" si="0"/>
        <v>0</v>
      </c>
      <c r="C71" s="15"/>
      <c r="D71" s="15"/>
      <c r="E71" s="15"/>
      <c r="F71" s="15"/>
    </row>
    <row r="72" spans="1:6" ht="21" x14ac:dyDescent="0.25">
      <c r="A72" s="14" t="s">
        <v>77</v>
      </c>
      <c r="B72" s="72">
        <f t="shared" si="0"/>
        <v>0</v>
      </c>
      <c r="C72" s="15"/>
      <c r="D72" s="15"/>
      <c r="E72" s="15"/>
      <c r="F72" s="15"/>
    </row>
    <row r="73" spans="1:6" ht="21" x14ac:dyDescent="0.25">
      <c r="A73" s="17" t="s">
        <v>78</v>
      </c>
      <c r="B73" s="75">
        <f t="shared" ref="B73" si="1">+C73+D73+E73+F73</f>
        <v>238470866.42000002</v>
      </c>
      <c r="C73" s="18">
        <f>+C9+C15+C25+C35+C43+C51+C61+C66+C69</f>
        <v>26135416.060000002</v>
      </c>
      <c r="D73" s="18">
        <f>+D9+D15+D25+D35+D43+D51+D61+D66+D69</f>
        <v>63305953.810000002</v>
      </c>
      <c r="E73" s="18">
        <f>+E9+E15+E25+E35+E43+E51+E61+E66+E69</f>
        <v>50838083.329999991</v>
      </c>
      <c r="F73" s="18">
        <f>+F9+F15+F25+F35+F43+F51+F61+F66+F69</f>
        <v>98191413.220000014</v>
      </c>
    </row>
    <row r="74" spans="1:6" ht="21" x14ac:dyDescent="0.25">
      <c r="A74" s="19"/>
      <c r="B74" s="74"/>
      <c r="C74" s="15"/>
      <c r="D74" s="15"/>
      <c r="E74" s="15"/>
      <c r="F74" s="15"/>
    </row>
    <row r="75" spans="1:6" ht="21" x14ac:dyDescent="0.25">
      <c r="A75" s="9" t="s">
        <v>79</v>
      </c>
      <c r="B75" s="36"/>
      <c r="C75" s="20"/>
      <c r="D75" s="36"/>
      <c r="E75" s="36"/>
      <c r="F75" s="36"/>
    </row>
    <row r="76" spans="1:6" ht="21" x14ac:dyDescent="0.25">
      <c r="A76" s="11" t="s">
        <v>80</v>
      </c>
      <c r="B76" s="36"/>
      <c r="C76" s="12"/>
      <c r="D76" s="12"/>
      <c r="E76" s="12"/>
      <c r="F76" s="12"/>
    </row>
    <row r="77" spans="1:6" ht="21" x14ac:dyDescent="0.25">
      <c r="A77" s="14" t="s">
        <v>81</v>
      </c>
      <c r="B77" s="74"/>
      <c r="C77" s="15"/>
      <c r="D77" s="15"/>
      <c r="E77" s="15"/>
      <c r="F77" s="15"/>
    </row>
    <row r="78" spans="1:6" ht="21" x14ac:dyDescent="0.25">
      <c r="A78" s="14" t="s">
        <v>82</v>
      </c>
      <c r="B78" s="74"/>
      <c r="C78" s="15"/>
      <c r="D78" s="15"/>
      <c r="E78" s="15"/>
      <c r="F78" s="15"/>
    </row>
    <row r="79" spans="1:6" ht="21" x14ac:dyDescent="0.25">
      <c r="A79" s="11" t="s">
        <v>83</v>
      </c>
      <c r="B79" s="36"/>
      <c r="C79" s="12"/>
      <c r="D79" s="12"/>
      <c r="E79" s="12"/>
      <c r="F79" s="12"/>
    </row>
    <row r="80" spans="1:6" ht="21" x14ac:dyDescent="0.25">
      <c r="A80" s="14" t="s">
        <v>84</v>
      </c>
      <c r="B80" s="74"/>
      <c r="C80" s="15"/>
      <c r="D80" s="15"/>
      <c r="E80" s="15"/>
      <c r="F80" s="15"/>
    </row>
    <row r="81" spans="1:13" ht="21" x14ac:dyDescent="0.25">
      <c r="A81" s="14" t="s">
        <v>85</v>
      </c>
      <c r="B81" s="74"/>
      <c r="C81" s="15"/>
      <c r="D81" s="15"/>
      <c r="E81" s="15"/>
      <c r="F81" s="15"/>
    </row>
    <row r="82" spans="1:13" ht="21" x14ac:dyDescent="0.25">
      <c r="A82" s="11" t="s">
        <v>86</v>
      </c>
      <c r="B82" s="36"/>
      <c r="C82" s="12"/>
      <c r="D82" s="12"/>
      <c r="E82" s="12"/>
      <c r="F82" s="12"/>
    </row>
    <row r="83" spans="1:13" ht="21" x14ac:dyDescent="0.25">
      <c r="A83" s="14" t="s">
        <v>87</v>
      </c>
      <c r="B83" s="15"/>
      <c r="C83" s="15"/>
      <c r="D83" s="15"/>
      <c r="E83" s="15"/>
      <c r="F83" s="15"/>
    </row>
    <row r="84" spans="1:13" ht="21" x14ac:dyDescent="0.25">
      <c r="A84" s="17" t="s">
        <v>88</v>
      </c>
      <c r="B84" s="18"/>
      <c r="C84" s="18"/>
      <c r="D84" s="18"/>
      <c r="E84" s="18"/>
      <c r="F84" s="18"/>
    </row>
    <row r="85" spans="1:13" ht="21" x14ac:dyDescent="0.35">
      <c r="A85" s="21"/>
      <c r="B85" s="16"/>
      <c r="C85" s="16"/>
      <c r="D85" s="16"/>
      <c r="E85" s="16"/>
      <c r="F85" s="16"/>
    </row>
    <row r="86" spans="1:13" ht="21" x14ac:dyDescent="0.25">
      <c r="A86" s="22" t="s">
        <v>89</v>
      </c>
      <c r="B86" s="23"/>
      <c r="C86" s="23"/>
      <c r="D86" s="8"/>
      <c r="E86" s="8"/>
      <c r="F86" s="8"/>
    </row>
    <row r="87" spans="1:13" ht="21" x14ac:dyDescent="0.35">
      <c r="A87" s="21" t="s">
        <v>90</v>
      </c>
      <c r="B87" s="16"/>
      <c r="C87" s="16"/>
      <c r="D87" s="16"/>
      <c r="E87" s="16"/>
      <c r="F87" s="16"/>
    </row>
    <row r="88" spans="1:13" ht="21" x14ac:dyDescent="0.35">
      <c r="A88" s="21"/>
      <c r="B88" s="16"/>
      <c r="C88" s="16"/>
      <c r="D88" s="16"/>
      <c r="E88" s="16"/>
      <c r="F88" s="16"/>
    </row>
    <row r="89" spans="1:13" ht="21" x14ac:dyDescent="0.35">
      <c r="A89" s="21"/>
      <c r="B89" s="16"/>
      <c r="C89" s="16"/>
      <c r="D89" s="16"/>
      <c r="E89" s="16"/>
      <c r="F89" s="16"/>
    </row>
    <row r="90" spans="1:13" ht="21" x14ac:dyDescent="0.35">
      <c r="A90" s="21"/>
      <c r="B90" s="16"/>
      <c r="C90" s="16"/>
      <c r="D90" s="16"/>
      <c r="E90" s="16"/>
      <c r="F90" s="16"/>
    </row>
    <row r="91" spans="1:13" ht="21" x14ac:dyDescent="0.35">
      <c r="A91" s="21"/>
      <c r="B91" s="16"/>
      <c r="D91" s="16"/>
      <c r="E91" s="16"/>
      <c r="F91" s="16"/>
    </row>
    <row r="92" spans="1:13" ht="21" x14ac:dyDescent="0.35">
      <c r="A92" s="38" t="s">
        <v>91</v>
      </c>
      <c r="B92" s="47"/>
      <c r="C92" s="47" t="s">
        <v>116</v>
      </c>
      <c r="D92" s="47"/>
      <c r="E92" s="47"/>
      <c r="F92" s="47"/>
      <c r="G92" s="3"/>
      <c r="H92" s="3"/>
      <c r="I92" s="3"/>
    </row>
    <row r="93" spans="1:13" ht="21" x14ac:dyDescent="0.25">
      <c r="A93" s="26" t="s">
        <v>100</v>
      </c>
      <c r="B93" s="37"/>
      <c r="C93" s="37"/>
      <c r="D93" s="26" t="s">
        <v>121</v>
      </c>
      <c r="E93" s="37"/>
      <c r="F93" s="37"/>
      <c r="G93" s="4"/>
      <c r="H93" s="4"/>
      <c r="I93" s="4"/>
      <c r="J93" s="4"/>
      <c r="K93" s="4"/>
      <c r="L93" s="4"/>
      <c r="M93" s="4"/>
    </row>
    <row r="94" spans="1:13" ht="21" x14ac:dyDescent="0.35">
      <c r="A94" s="27"/>
      <c r="B94" s="27"/>
      <c r="C94" s="27"/>
      <c r="D94" s="27"/>
      <c r="E94" s="27"/>
      <c r="F94" s="27"/>
      <c r="G94" s="3"/>
      <c r="H94" s="3"/>
      <c r="I94" s="3"/>
      <c r="J94" s="3"/>
      <c r="K94" s="3"/>
      <c r="L94" s="3"/>
      <c r="M94" s="3"/>
    </row>
    <row r="95" spans="1:13" ht="21" x14ac:dyDescent="0.35">
      <c r="A95" s="83"/>
      <c r="B95" s="83"/>
      <c r="C95" s="83"/>
      <c r="D95" s="83"/>
      <c r="E95" s="83"/>
      <c r="F95" s="83"/>
      <c r="G95" s="3"/>
      <c r="H95" s="3"/>
      <c r="I95" s="3"/>
      <c r="J95" s="3"/>
      <c r="K95" s="3"/>
      <c r="L95" s="3"/>
      <c r="M95" s="3"/>
    </row>
    <row r="96" spans="1:13" ht="21" x14ac:dyDescent="0.25">
      <c r="A96" s="82"/>
      <c r="B96" s="82"/>
      <c r="C96" s="82"/>
      <c r="D96" s="82"/>
      <c r="E96" s="82"/>
      <c r="F96" s="82"/>
      <c r="G96" s="5"/>
      <c r="H96" s="5"/>
      <c r="I96" s="5"/>
      <c r="J96" s="5"/>
      <c r="K96" s="5"/>
      <c r="L96" s="5"/>
      <c r="M96" s="5"/>
    </row>
    <row r="97" spans="1:13" ht="21" x14ac:dyDescent="0.35">
      <c r="A97" s="83"/>
      <c r="B97" s="83"/>
      <c r="C97" s="83"/>
      <c r="D97" s="38"/>
      <c r="E97" s="38"/>
      <c r="F97" s="38"/>
      <c r="G97" s="3"/>
      <c r="H97" s="3"/>
      <c r="I97" s="3"/>
      <c r="J97" s="3"/>
      <c r="K97" s="3"/>
      <c r="L97" s="3"/>
      <c r="M97" s="3"/>
    </row>
    <row r="98" spans="1:13" ht="21" x14ac:dyDescent="0.35">
      <c r="A98" s="84"/>
      <c r="B98" s="84"/>
      <c r="C98" s="84"/>
      <c r="D98" s="39"/>
      <c r="E98" s="39"/>
      <c r="F98" s="39"/>
      <c r="G98" s="6"/>
      <c r="H98" s="6"/>
      <c r="I98" s="6"/>
      <c r="J98" s="6"/>
      <c r="K98" s="6"/>
      <c r="L98" s="6"/>
      <c r="M98" s="6"/>
    </row>
  </sheetData>
  <mergeCells count="9">
    <mergeCell ref="A95:F95"/>
    <mergeCell ref="A96:F96"/>
    <mergeCell ref="A97:C97"/>
    <mergeCell ref="A98:C98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40" orientation="portrait" r:id="rId1"/>
  <rowBreaks count="1" manualBreakCount="1">
    <brk id="84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BreakPreview" topLeftCell="A34" zoomScale="60" zoomScaleNormal="100" workbookViewId="0">
      <selection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7" width="22.42578125" style="2" customWidth="1"/>
    <col min="8" max="8" width="0.7109375" customWidth="1"/>
    <col min="21" max="21" width="33.7109375" customWidth="1"/>
    <col min="22" max="22" width="20.140625" customWidth="1"/>
  </cols>
  <sheetData>
    <row r="1" spans="1:9" ht="21" x14ac:dyDescent="0.3">
      <c r="A1" s="85" t="s">
        <v>0</v>
      </c>
      <c r="B1" s="85"/>
      <c r="C1" s="85"/>
      <c r="D1" s="85"/>
      <c r="E1" s="85"/>
      <c r="F1" s="85"/>
      <c r="G1" s="85"/>
      <c r="I1" s="1" t="s">
        <v>1</v>
      </c>
    </row>
    <row r="2" spans="1:9" ht="21" x14ac:dyDescent="0.3">
      <c r="A2" s="85" t="s">
        <v>2</v>
      </c>
      <c r="B2" s="85"/>
      <c r="C2" s="85"/>
      <c r="D2" s="85"/>
      <c r="E2" s="85"/>
      <c r="F2" s="85"/>
      <c r="G2" s="85"/>
      <c r="I2" s="28" t="s">
        <v>3</v>
      </c>
    </row>
    <row r="3" spans="1:9" ht="21" x14ac:dyDescent="0.3">
      <c r="A3" s="85">
        <v>2021</v>
      </c>
      <c r="B3" s="85"/>
      <c r="C3" s="85"/>
      <c r="D3" s="85"/>
      <c r="E3" s="85"/>
      <c r="F3" s="85"/>
      <c r="G3" s="85"/>
      <c r="I3" s="28" t="s">
        <v>4</v>
      </c>
    </row>
    <row r="4" spans="1:9" ht="21" x14ac:dyDescent="0.3">
      <c r="A4" s="85" t="s">
        <v>5</v>
      </c>
      <c r="B4" s="85"/>
      <c r="C4" s="85"/>
      <c r="D4" s="85"/>
      <c r="E4" s="85"/>
      <c r="F4" s="85"/>
      <c r="G4" s="85"/>
      <c r="I4" s="1" t="s">
        <v>6</v>
      </c>
    </row>
    <row r="5" spans="1:9" ht="21" x14ac:dyDescent="0.35">
      <c r="A5" s="84" t="s">
        <v>7</v>
      </c>
      <c r="B5" s="84"/>
      <c r="C5" s="84"/>
      <c r="D5" s="84"/>
      <c r="E5" s="84"/>
      <c r="F5" s="84"/>
      <c r="G5" s="84"/>
      <c r="I5" s="28" t="s">
        <v>8</v>
      </c>
    </row>
    <row r="6" spans="1:9" ht="21" x14ac:dyDescent="0.35">
      <c r="A6" s="21"/>
      <c r="B6" s="16"/>
      <c r="C6" s="16"/>
      <c r="D6" s="16"/>
      <c r="E6" s="16"/>
      <c r="F6" s="16"/>
      <c r="G6" s="16"/>
      <c r="I6" s="28" t="s">
        <v>9</v>
      </c>
    </row>
    <row r="7" spans="1:9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</row>
    <row r="8" spans="1:9" ht="21" x14ac:dyDescent="0.25">
      <c r="A8" s="9" t="s">
        <v>13</v>
      </c>
      <c r="B8" s="10">
        <f>+C8+D8+E8+G8</f>
        <v>174137298.25999999</v>
      </c>
      <c r="C8" s="10">
        <f>+C9+C15+C25+C35+C43+C51+C61+C66+C69</f>
        <v>26135416.060000002</v>
      </c>
      <c r="D8" s="10">
        <f>+D9+D15+D25+D35+D43+D51+D61+D66+D69</f>
        <v>63305953.810000002</v>
      </c>
      <c r="E8" s="10">
        <f>+E9+E15+E25+E35+E43+E51+E61+E66+E69</f>
        <v>50838083.329999991</v>
      </c>
      <c r="F8" s="10">
        <f>+F9+F15+F25+F35+F43+F51+F61+F66+F69</f>
        <v>98191413.220000014</v>
      </c>
      <c r="G8" s="10">
        <f>+G9+G15+G25+G35+G43+G51+G61+G66+G69</f>
        <v>33857845.060000002</v>
      </c>
    </row>
    <row r="9" spans="1:9" ht="21" x14ac:dyDescent="0.25">
      <c r="A9" s="11" t="s">
        <v>14</v>
      </c>
      <c r="B9" s="72">
        <f>+C9+D9+E9+G9+F9</f>
        <v>122952507.80000001</v>
      </c>
      <c r="C9" s="12">
        <f>SUM(C10:C14)</f>
        <v>22766792.82</v>
      </c>
      <c r="D9" s="12">
        <f>SUM(D10:D14)</f>
        <v>28230392.629999999</v>
      </c>
      <c r="E9" s="12">
        <f>SUM(E10:E14)</f>
        <v>25445793.300000001</v>
      </c>
      <c r="F9" s="12">
        <f>SUM(F10:F14)</f>
        <v>23562320.590000004</v>
      </c>
      <c r="G9" s="12">
        <f>SUM(G10:G14)</f>
        <v>22947208.460000001</v>
      </c>
    </row>
    <row r="10" spans="1:9" ht="21" x14ac:dyDescent="0.25">
      <c r="A10" s="14" t="s">
        <v>15</v>
      </c>
      <c r="B10" s="73">
        <f t="shared" ref="B10:B13" si="0">+C10+D10+E10+G10+F10</f>
        <v>103227292.84</v>
      </c>
      <c r="C10" s="15">
        <v>18905785.859999999</v>
      </c>
      <c r="D10" s="15">
        <v>24378825.5</v>
      </c>
      <c r="E10" s="15">
        <v>21401748.710000001</v>
      </c>
      <c r="F10" s="15">
        <v>19518472.600000001</v>
      </c>
      <c r="G10" s="15">
        <v>19022460.170000002</v>
      </c>
    </row>
    <row r="11" spans="1:9" ht="21" x14ac:dyDescent="0.25">
      <c r="A11" s="14" t="s">
        <v>16</v>
      </c>
      <c r="B11" s="73">
        <f t="shared" si="0"/>
        <v>5171500</v>
      </c>
      <c r="C11" s="15">
        <v>1007000</v>
      </c>
      <c r="D11" s="15">
        <v>1007500</v>
      </c>
      <c r="E11" s="15">
        <v>1037000</v>
      </c>
      <c r="F11" s="15">
        <v>1065000</v>
      </c>
      <c r="G11" s="15">
        <v>1055000</v>
      </c>
    </row>
    <row r="12" spans="1:9" ht="21" x14ac:dyDescent="0.25">
      <c r="A12" s="14" t="s">
        <v>17</v>
      </c>
      <c r="B12" s="73">
        <f t="shared" si="0"/>
        <v>0</v>
      </c>
      <c r="C12" s="15"/>
      <c r="D12" s="15"/>
      <c r="E12" s="15"/>
      <c r="F12" s="15"/>
      <c r="G12" s="15"/>
    </row>
    <row r="13" spans="1:9" ht="21" x14ac:dyDescent="0.25">
      <c r="A13" s="14" t="s">
        <v>18</v>
      </c>
      <c r="B13" s="73">
        <f t="shared" si="0"/>
        <v>0</v>
      </c>
      <c r="C13" s="15"/>
      <c r="D13" s="15"/>
      <c r="E13" s="15"/>
      <c r="F13" s="15"/>
      <c r="G13" s="15"/>
    </row>
    <row r="14" spans="1:9" ht="21" x14ac:dyDescent="0.25">
      <c r="A14" s="14" t="s">
        <v>19</v>
      </c>
      <c r="B14" s="73">
        <f t="shared" ref="B14" si="1">+C14+D14+E14+G14+F14</f>
        <v>14553714.959999999</v>
      </c>
      <c r="C14" s="15">
        <v>2854006.96</v>
      </c>
      <c r="D14" s="15">
        <v>2844067.13</v>
      </c>
      <c r="E14" s="15">
        <v>3007044.59</v>
      </c>
      <c r="F14" s="15">
        <v>2978847.99</v>
      </c>
      <c r="G14" s="15">
        <v>2869748.29</v>
      </c>
    </row>
    <row r="15" spans="1:9" ht="21" x14ac:dyDescent="0.25">
      <c r="A15" s="11" t="s">
        <v>20</v>
      </c>
      <c r="B15" s="72">
        <f>+C15+D15+E15+G15+F15</f>
        <v>30140428.629999995</v>
      </c>
      <c r="C15" s="12">
        <f>SUM(C16:C24)</f>
        <v>3368623.2400000007</v>
      </c>
      <c r="D15" s="12">
        <f>SUM(D16:D24)</f>
        <v>5552467.1600000001</v>
      </c>
      <c r="E15" s="12">
        <f>SUM(E16:E24)</f>
        <v>8165745.459999999</v>
      </c>
      <c r="F15" s="12">
        <f>SUM(F16:F24)</f>
        <v>7458113.0800000001</v>
      </c>
      <c r="G15" s="12">
        <f>SUM(G16:G24)</f>
        <v>5595479.6899999995</v>
      </c>
    </row>
    <row r="16" spans="1:9" ht="21" x14ac:dyDescent="0.25">
      <c r="A16" s="14" t="s">
        <v>21</v>
      </c>
      <c r="B16" s="73">
        <f t="shared" ref="B16:B24" si="2">+C16+D16+E16+G16+F16</f>
        <v>12948921.16</v>
      </c>
      <c r="C16" s="15">
        <v>1905706.01</v>
      </c>
      <c r="D16" s="15">
        <v>1473289.48</v>
      </c>
      <c r="E16" s="15">
        <v>3424858.29</v>
      </c>
      <c r="F16" s="15">
        <v>3049643.57</v>
      </c>
      <c r="G16" s="15">
        <v>3095423.81</v>
      </c>
    </row>
    <row r="17" spans="1:7" ht="21" x14ac:dyDescent="0.25">
      <c r="A17" s="14" t="s">
        <v>22</v>
      </c>
      <c r="B17" s="73">
        <f t="shared" si="2"/>
        <v>347835.59</v>
      </c>
      <c r="C17" s="15">
        <v>0</v>
      </c>
      <c r="D17" s="15">
        <v>3100</v>
      </c>
      <c r="E17" s="15">
        <v>0</v>
      </c>
      <c r="F17" s="15"/>
      <c r="G17" s="15">
        <v>344735.59</v>
      </c>
    </row>
    <row r="18" spans="1:7" ht="21" x14ac:dyDescent="0.25">
      <c r="A18" s="14" t="s">
        <v>23</v>
      </c>
      <c r="B18" s="73">
        <f t="shared" si="2"/>
        <v>2726750</v>
      </c>
      <c r="C18" s="15">
        <v>0</v>
      </c>
      <c r="D18" s="15">
        <v>736600</v>
      </c>
      <c r="E18" s="15">
        <v>155300</v>
      </c>
      <c r="F18" s="15">
        <v>1365050</v>
      </c>
      <c r="G18" s="15">
        <v>469800</v>
      </c>
    </row>
    <row r="19" spans="1:7" ht="18" customHeight="1" x14ac:dyDescent="0.25">
      <c r="A19" s="14" t="s">
        <v>24</v>
      </c>
      <c r="B19" s="73">
        <f t="shared" si="2"/>
        <v>7464</v>
      </c>
      <c r="C19" s="15">
        <v>0</v>
      </c>
      <c r="D19" s="15">
        <v>0</v>
      </c>
      <c r="E19" s="15">
        <v>0</v>
      </c>
      <c r="F19" s="15"/>
      <c r="G19" s="15">
        <v>7464</v>
      </c>
    </row>
    <row r="20" spans="1:7" ht="21" x14ac:dyDescent="0.25">
      <c r="A20" s="14" t="s">
        <v>25</v>
      </c>
      <c r="B20" s="73">
        <f t="shared" si="2"/>
        <v>2662856.5499999998</v>
      </c>
      <c r="C20" s="15">
        <v>543581.42000000004</v>
      </c>
      <c r="D20" s="15">
        <v>531311.77</v>
      </c>
      <c r="E20" s="15">
        <v>556076.13</v>
      </c>
      <c r="F20" s="15">
        <v>503592.08</v>
      </c>
      <c r="G20" s="15">
        <v>528295.15</v>
      </c>
    </row>
    <row r="21" spans="1:7" ht="21" x14ac:dyDescent="0.25">
      <c r="A21" s="14" t="s">
        <v>26</v>
      </c>
      <c r="B21" s="73">
        <f t="shared" si="2"/>
        <v>3638716.8899999997</v>
      </c>
      <c r="C21" s="15">
        <v>705583.26</v>
      </c>
      <c r="D21" s="15">
        <v>482951.1</v>
      </c>
      <c r="E21" s="15">
        <v>745677.35</v>
      </c>
      <c r="F21" s="15">
        <v>1131402.8</v>
      </c>
      <c r="G21" s="15">
        <v>573102.38</v>
      </c>
    </row>
    <row r="22" spans="1:7" ht="42" x14ac:dyDescent="0.25">
      <c r="A22" s="14" t="s">
        <v>27</v>
      </c>
      <c r="B22" s="73">
        <f t="shared" si="2"/>
        <v>1291537.6399999999</v>
      </c>
      <c r="C22" s="15">
        <v>0</v>
      </c>
      <c r="D22" s="15">
        <v>604548.65</v>
      </c>
      <c r="E22" s="15">
        <v>494954.5</v>
      </c>
      <c r="F22" s="15">
        <v>60346.46</v>
      </c>
      <c r="G22" s="15">
        <v>131688.03</v>
      </c>
    </row>
    <row r="23" spans="1:7" ht="21" x14ac:dyDescent="0.25">
      <c r="A23" s="14" t="s">
        <v>28</v>
      </c>
      <c r="B23" s="73">
        <f t="shared" si="2"/>
        <v>2370106.7400000002</v>
      </c>
      <c r="C23" s="15">
        <v>141025.89000000001</v>
      </c>
      <c r="D23" s="15">
        <v>140870.35999999999</v>
      </c>
      <c r="E23" s="15">
        <v>295161.59000000003</v>
      </c>
      <c r="F23" s="15">
        <v>1348078.17</v>
      </c>
      <c r="G23" s="15">
        <v>444970.73</v>
      </c>
    </row>
    <row r="24" spans="1:7" ht="21" x14ac:dyDescent="0.25">
      <c r="A24" s="14" t="s">
        <v>29</v>
      </c>
      <c r="B24" s="73">
        <f t="shared" si="2"/>
        <v>4146240.06</v>
      </c>
      <c r="C24" s="15">
        <v>72726.66</v>
      </c>
      <c r="D24" s="15">
        <v>1579795.8</v>
      </c>
      <c r="E24" s="15">
        <v>2493717.6</v>
      </c>
      <c r="F24" s="15">
        <v>0</v>
      </c>
      <c r="G24" s="15">
        <v>0</v>
      </c>
    </row>
    <row r="25" spans="1:7" ht="21" x14ac:dyDescent="0.25">
      <c r="A25" s="11" t="s">
        <v>30</v>
      </c>
      <c r="B25" s="72">
        <f>+C25+D25+E25+G25+F25</f>
        <v>118447851.59999999</v>
      </c>
      <c r="C25" s="12">
        <f>SUM(C26:C34)</f>
        <v>0</v>
      </c>
      <c r="D25" s="12">
        <f>SUM(D26:D34)</f>
        <v>29523094.02</v>
      </c>
      <c r="E25" s="12">
        <f>SUM(E26:E34)</f>
        <v>17138966.34</v>
      </c>
      <c r="F25" s="12">
        <f>SUM(F26:F34)</f>
        <v>66575221.850000001</v>
      </c>
      <c r="G25" s="12">
        <f>SUM(G26:G34)</f>
        <v>5210569.3900000006</v>
      </c>
    </row>
    <row r="26" spans="1:7" ht="21" x14ac:dyDescent="0.25">
      <c r="A26" s="14" t="s">
        <v>31</v>
      </c>
      <c r="B26" s="73">
        <f t="shared" ref="B26:B34" si="3">+C26+D26+E26+G26+F26</f>
        <v>325349.14</v>
      </c>
      <c r="C26" s="15">
        <v>0</v>
      </c>
      <c r="D26" s="15">
        <v>23950</v>
      </c>
      <c r="E26" s="15">
        <v>0</v>
      </c>
      <c r="F26" s="15"/>
      <c r="G26" s="15">
        <v>301399.14</v>
      </c>
    </row>
    <row r="27" spans="1:7" ht="21" x14ac:dyDescent="0.25">
      <c r="A27" s="14" t="s">
        <v>32</v>
      </c>
      <c r="B27" s="73">
        <f t="shared" si="3"/>
        <v>15199.91</v>
      </c>
      <c r="C27" s="15">
        <v>0</v>
      </c>
      <c r="D27" s="15">
        <v>0</v>
      </c>
      <c r="E27" s="15">
        <v>15199.91</v>
      </c>
      <c r="F27" s="15"/>
      <c r="G27" s="15"/>
    </row>
    <row r="28" spans="1:7" ht="21" x14ac:dyDescent="0.25">
      <c r="A28" s="14" t="s">
        <v>33</v>
      </c>
      <c r="B28" s="73">
        <f t="shared" si="3"/>
        <v>109052486.82000001</v>
      </c>
      <c r="C28" s="15">
        <v>0</v>
      </c>
      <c r="D28" s="15">
        <v>29352067.309999999</v>
      </c>
      <c r="E28" s="15">
        <v>14583333</v>
      </c>
      <c r="F28" s="15">
        <v>65112295.060000002</v>
      </c>
      <c r="G28" s="15">
        <v>4791.45</v>
      </c>
    </row>
    <row r="29" spans="1:7" ht="21" x14ac:dyDescent="0.25">
      <c r="A29" s="14" t="s">
        <v>34</v>
      </c>
      <c r="B29" s="73">
        <f t="shared" si="3"/>
        <v>1015339.57</v>
      </c>
      <c r="C29" s="15">
        <v>0</v>
      </c>
      <c r="D29" s="15">
        <v>0</v>
      </c>
      <c r="E29" s="15">
        <v>1014543</v>
      </c>
      <c r="F29" s="15"/>
      <c r="G29" s="15">
        <v>796.57</v>
      </c>
    </row>
    <row r="30" spans="1:7" ht="21" x14ac:dyDescent="0.25">
      <c r="A30" s="14" t="s">
        <v>35</v>
      </c>
      <c r="B30" s="73">
        <f t="shared" si="3"/>
        <v>18042.47</v>
      </c>
      <c r="C30" s="15">
        <v>0</v>
      </c>
      <c r="D30" s="15">
        <v>0</v>
      </c>
      <c r="E30" s="15">
        <v>2879.97</v>
      </c>
      <c r="F30" s="15">
        <v>11625.63</v>
      </c>
      <c r="G30" s="15">
        <v>3536.87</v>
      </c>
    </row>
    <row r="31" spans="1:7" ht="21" x14ac:dyDescent="0.25">
      <c r="A31" s="14" t="s">
        <v>36</v>
      </c>
      <c r="B31" s="73">
        <f t="shared" si="3"/>
        <v>162412.09</v>
      </c>
      <c r="C31" s="15">
        <v>0</v>
      </c>
      <c r="D31" s="15">
        <v>0</v>
      </c>
      <c r="E31" s="15">
        <v>18169.79</v>
      </c>
      <c r="F31" s="15">
        <v>137751.79999999999</v>
      </c>
      <c r="G31" s="15">
        <v>6490.5</v>
      </c>
    </row>
    <row r="32" spans="1:7" ht="21" x14ac:dyDescent="0.25">
      <c r="A32" s="14" t="s">
        <v>37</v>
      </c>
      <c r="B32" s="73">
        <f t="shared" si="3"/>
        <v>4060673.7500000005</v>
      </c>
      <c r="C32" s="15">
        <v>0</v>
      </c>
      <c r="D32" s="15">
        <v>0</v>
      </c>
      <c r="E32" s="15">
        <v>41454.97</v>
      </c>
      <c r="F32" s="15">
        <v>409516.83</v>
      </c>
      <c r="G32" s="15">
        <v>3609701.95</v>
      </c>
    </row>
    <row r="33" spans="1:7" ht="42" x14ac:dyDescent="0.25">
      <c r="A33" s="14" t="s">
        <v>38</v>
      </c>
      <c r="B33" s="73">
        <f t="shared" si="3"/>
        <v>0</v>
      </c>
      <c r="C33" s="15"/>
      <c r="D33" s="15"/>
      <c r="E33" s="15"/>
      <c r="F33" s="15"/>
      <c r="G33" s="15"/>
    </row>
    <row r="34" spans="1:7" ht="21" x14ac:dyDescent="0.25">
      <c r="A34" s="14" t="s">
        <v>39</v>
      </c>
      <c r="B34" s="73">
        <f t="shared" si="3"/>
        <v>3798347.8499999996</v>
      </c>
      <c r="C34" s="15">
        <v>0</v>
      </c>
      <c r="D34" s="15">
        <v>147076.71</v>
      </c>
      <c r="E34" s="15">
        <v>1463385.7</v>
      </c>
      <c r="F34" s="15">
        <v>904032.53</v>
      </c>
      <c r="G34" s="15">
        <v>1283852.9099999999</v>
      </c>
    </row>
    <row r="35" spans="1:7" ht="21" x14ac:dyDescent="0.25">
      <c r="A35" s="11" t="s">
        <v>40</v>
      </c>
      <c r="B35" s="72">
        <f>+C35+D35+E35+G35+F35</f>
        <v>172193.51</v>
      </c>
      <c r="C35" s="12">
        <f>SUM(C36:C41)</f>
        <v>0</v>
      </c>
      <c r="D35" s="12">
        <f>SUM(D36:D41)</f>
        <v>0</v>
      </c>
      <c r="E35" s="12">
        <f>SUM(E36:E41)</f>
        <v>11568.26</v>
      </c>
      <c r="F35" s="12">
        <f>SUM(F36:F41)</f>
        <v>56037.73</v>
      </c>
      <c r="G35" s="12">
        <f>SUM(G36:G41)</f>
        <v>104587.52</v>
      </c>
    </row>
    <row r="36" spans="1:7" ht="21" x14ac:dyDescent="0.25">
      <c r="A36" s="14" t="s">
        <v>41</v>
      </c>
      <c r="B36" s="73">
        <f t="shared" ref="B36:B50" si="4">+C36+D36+E36+G36+F36</f>
        <v>172193.51</v>
      </c>
      <c r="C36" s="15">
        <v>0</v>
      </c>
      <c r="D36" s="15">
        <v>0</v>
      </c>
      <c r="E36" s="15">
        <v>11568.26</v>
      </c>
      <c r="F36" s="15">
        <v>56037.73</v>
      </c>
      <c r="G36" s="15">
        <v>104587.52</v>
      </c>
    </row>
    <row r="37" spans="1:7" ht="21" x14ac:dyDescent="0.25">
      <c r="A37" s="14" t="s">
        <v>42</v>
      </c>
      <c r="B37" s="73">
        <f t="shared" si="4"/>
        <v>0</v>
      </c>
      <c r="C37" s="15">
        <v>0</v>
      </c>
      <c r="D37" s="15">
        <v>0</v>
      </c>
      <c r="E37" s="15">
        <v>0</v>
      </c>
      <c r="F37" s="15"/>
      <c r="G37" s="15"/>
    </row>
    <row r="38" spans="1:7" ht="21" x14ac:dyDescent="0.25">
      <c r="A38" s="14" t="s">
        <v>43</v>
      </c>
      <c r="B38" s="73">
        <f t="shared" si="4"/>
        <v>0</v>
      </c>
      <c r="C38" s="15"/>
      <c r="D38" s="15"/>
      <c r="E38" s="15"/>
      <c r="F38" s="15"/>
      <c r="G38" s="15"/>
    </row>
    <row r="39" spans="1:7" ht="21" x14ac:dyDescent="0.25">
      <c r="A39" s="14" t="s">
        <v>44</v>
      </c>
      <c r="B39" s="73">
        <f t="shared" si="4"/>
        <v>0</v>
      </c>
      <c r="C39" s="15"/>
      <c r="D39" s="15"/>
      <c r="E39" s="15"/>
      <c r="F39" s="15"/>
      <c r="G39" s="15"/>
    </row>
    <row r="40" spans="1:7" ht="21" x14ac:dyDescent="0.25">
      <c r="A40" s="14" t="s">
        <v>45</v>
      </c>
      <c r="B40" s="73">
        <f t="shared" si="4"/>
        <v>0</v>
      </c>
      <c r="C40" s="15"/>
      <c r="D40" s="15"/>
      <c r="E40" s="15"/>
      <c r="F40" s="15"/>
      <c r="G40" s="15"/>
    </row>
    <row r="41" spans="1:7" ht="21" x14ac:dyDescent="0.25">
      <c r="A41" s="14" t="s">
        <v>46</v>
      </c>
      <c r="B41" s="73">
        <f t="shared" si="4"/>
        <v>0</v>
      </c>
      <c r="C41" s="15"/>
      <c r="D41" s="15"/>
      <c r="E41" s="15"/>
      <c r="F41" s="15"/>
      <c r="G41" s="15"/>
    </row>
    <row r="42" spans="1:7" ht="21" x14ac:dyDescent="0.25">
      <c r="A42" s="14" t="s">
        <v>47</v>
      </c>
      <c r="B42" s="73">
        <f t="shared" si="4"/>
        <v>0</v>
      </c>
      <c r="C42" s="15"/>
      <c r="D42" s="15"/>
      <c r="E42" s="15"/>
      <c r="F42" s="15"/>
      <c r="G42" s="15"/>
    </row>
    <row r="43" spans="1:7" ht="21" x14ac:dyDescent="0.25">
      <c r="A43" s="11" t="s">
        <v>48</v>
      </c>
      <c r="B43" s="73">
        <f t="shared" si="4"/>
        <v>0</v>
      </c>
      <c r="C43" s="12">
        <f>SUM(C44:C50)</f>
        <v>0</v>
      </c>
      <c r="D43" s="12">
        <f>SUM(D44:D50)</f>
        <v>0</v>
      </c>
      <c r="E43" s="12">
        <f>SUM(E44:E50)</f>
        <v>0</v>
      </c>
      <c r="F43" s="12"/>
      <c r="G43" s="12"/>
    </row>
    <row r="44" spans="1:7" ht="21" x14ac:dyDescent="0.25">
      <c r="A44" s="14" t="s">
        <v>49</v>
      </c>
      <c r="B44" s="73">
        <f t="shared" si="4"/>
        <v>0</v>
      </c>
      <c r="C44" s="15"/>
      <c r="D44" s="15"/>
      <c r="E44" s="15"/>
      <c r="F44" s="15"/>
      <c r="G44" s="15"/>
    </row>
    <row r="45" spans="1:7" ht="21" x14ac:dyDescent="0.25">
      <c r="A45" s="14" t="s">
        <v>50</v>
      </c>
      <c r="B45" s="73">
        <f t="shared" si="4"/>
        <v>0</v>
      </c>
      <c r="C45" s="15"/>
      <c r="D45" s="15"/>
      <c r="E45" s="15"/>
      <c r="F45" s="15"/>
      <c r="G45" s="15"/>
    </row>
    <row r="46" spans="1:7" ht="21" x14ac:dyDescent="0.25">
      <c r="A46" s="14" t="s">
        <v>51</v>
      </c>
      <c r="B46" s="73">
        <f t="shared" si="4"/>
        <v>0</v>
      </c>
      <c r="C46" s="15"/>
      <c r="D46" s="15"/>
      <c r="E46" s="15"/>
      <c r="F46" s="15"/>
      <c r="G46" s="15"/>
    </row>
    <row r="47" spans="1:7" ht="21" x14ac:dyDescent="0.25">
      <c r="A47" s="14" t="s">
        <v>52</v>
      </c>
      <c r="B47" s="73">
        <f t="shared" si="4"/>
        <v>0</v>
      </c>
      <c r="C47" s="15"/>
      <c r="D47" s="15"/>
      <c r="E47" s="15"/>
      <c r="F47" s="15"/>
      <c r="G47" s="15"/>
    </row>
    <row r="48" spans="1:7" ht="21" x14ac:dyDescent="0.25">
      <c r="A48" s="14" t="s">
        <v>53</v>
      </c>
      <c r="B48" s="73">
        <f t="shared" si="4"/>
        <v>0</v>
      </c>
      <c r="C48" s="15"/>
      <c r="D48" s="15"/>
      <c r="E48" s="15"/>
      <c r="F48" s="15"/>
      <c r="G48" s="15"/>
    </row>
    <row r="49" spans="1:7" ht="21" x14ac:dyDescent="0.25">
      <c r="A49" s="14" t="s">
        <v>54</v>
      </c>
      <c r="B49" s="73">
        <f t="shared" si="4"/>
        <v>0</v>
      </c>
      <c r="C49" s="15"/>
      <c r="D49" s="15"/>
      <c r="E49" s="15"/>
      <c r="F49" s="15"/>
      <c r="G49" s="15"/>
    </row>
    <row r="50" spans="1:7" ht="21" x14ac:dyDescent="0.25">
      <c r="A50" s="14" t="s">
        <v>55</v>
      </c>
      <c r="B50" s="73">
        <f t="shared" si="4"/>
        <v>0</v>
      </c>
      <c r="C50" s="15"/>
      <c r="D50" s="15"/>
      <c r="E50" s="15"/>
      <c r="F50" s="15"/>
      <c r="G50" s="15"/>
    </row>
    <row r="51" spans="1:7" ht="21" x14ac:dyDescent="0.25">
      <c r="B51" s="72">
        <f>+C51+D51+E51+G51+F51</f>
        <v>615729.93999999994</v>
      </c>
      <c r="C51" s="12">
        <f>SUM(C52:C60)</f>
        <v>0</v>
      </c>
      <c r="D51" s="12">
        <f>SUM(D52:D60)</f>
        <v>0</v>
      </c>
      <c r="E51" s="12">
        <f>SUM(E52:E60)</f>
        <v>76009.97</v>
      </c>
      <c r="F51" s="12">
        <f>SUM(F52:F60)</f>
        <v>539719.97</v>
      </c>
      <c r="G51" s="12">
        <f>SUM(G52:G60)</f>
        <v>0</v>
      </c>
    </row>
    <row r="52" spans="1:7" ht="21" x14ac:dyDescent="0.25">
      <c r="A52" s="14" t="s">
        <v>57</v>
      </c>
      <c r="B52" s="73">
        <f t="shared" ref="B52:B72" si="5">+C52+D52+E52+G52+F52</f>
        <v>221999.98</v>
      </c>
      <c r="C52" s="15">
        <v>0</v>
      </c>
      <c r="D52" s="15">
        <v>0</v>
      </c>
      <c r="E52" s="15">
        <v>0</v>
      </c>
      <c r="F52" s="15">
        <v>221999.98</v>
      </c>
      <c r="G52" s="15">
        <v>0</v>
      </c>
    </row>
    <row r="53" spans="1:7" ht="21" x14ac:dyDescent="0.25">
      <c r="A53" s="14" t="s">
        <v>58</v>
      </c>
      <c r="B53" s="73">
        <f t="shared" si="5"/>
        <v>55460</v>
      </c>
      <c r="C53" s="15">
        <v>0</v>
      </c>
      <c r="D53" s="15">
        <v>0</v>
      </c>
      <c r="E53" s="15">
        <v>55460</v>
      </c>
      <c r="F53" s="15"/>
      <c r="G53" s="15"/>
    </row>
    <row r="54" spans="1:7" ht="21" x14ac:dyDescent="0.25">
      <c r="A54" s="14" t="s">
        <v>59</v>
      </c>
      <c r="B54" s="73">
        <f t="shared" si="5"/>
        <v>0</v>
      </c>
      <c r="C54" s="15"/>
      <c r="D54" s="15"/>
      <c r="E54" s="15"/>
      <c r="F54" s="15"/>
      <c r="G54" s="15"/>
    </row>
    <row r="55" spans="1:7" ht="21" x14ac:dyDescent="0.25">
      <c r="A55" s="14" t="s">
        <v>60</v>
      </c>
      <c r="B55" s="73">
        <f t="shared" si="5"/>
        <v>20549.97</v>
      </c>
      <c r="C55" s="15">
        <v>0</v>
      </c>
      <c r="D55" s="15">
        <v>0</v>
      </c>
      <c r="E55" s="15">
        <v>20549.97</v>
      </c>
      <c r="F55" s="15"/>
      <c r="G55" s="15"/>
    </row>
    <row r="56" spans="1:7" ht="21" x14ac:dyDescent="0.25">
      <c r="A56" s="14" t="s">
        <v>61</v>
      </c>
      <c r="B56" s="73">
        <f t="shared" si="5"/>
        <v>6600</v>
      </c>
      <c r="C56" s="15"/>
      <c r="D56" s="15"/>
      <c r="E56" s="15"/>
      <c r="F56" s="15">
        <v>6600</v>
      </c>
      <c r="G56" s="15">
        <v>0</v>
      </c>
    </row>
    <row r="57" spans="1:7" ht="21" x14ac:dyDescent="0.25">
      <c r="A57" s="14" t="s">
        <v>62</v>
      </c>
      <c r="B57" s="73">
        <f t="shared" si="5"/>
        <v>311119.99</v>
      </c>
      <c r="C57" s="15"/>
      <c r="D57" s="15"/>
      <c r="E57" s="15"/>
      <c r="F57" s="15">
        <v>311119.99</v>
      </c>
      <c r="G57" s="15">
        <v>0</v>
      </c>
    </row>
    <row r="58" spans="1:7" ht="21" x14ac:dyDescent="0.25">
      <c r="A58" s="14" t="s">
        <v>63</v>
      </c>
      <c r="B58" s="73">
        <f t="shared" si="5"/>
        <v>0</v>
      </c>
      <c r="C58" s="15"/>
      <c r="D58" s="15"/>
      <c r="E58" s="15"/>
      <c r="F58" s="15"/>
      <c r="G58" s="15"/>
    </row>
    <row r="59" spans="1:7" ht="21" x14ac:dyDescent="0.25">
      <c r="A59" s="14" t="s">
        <v>64</v>
      </c>
      <c r="B59" s="73">
        <f t="shared" si="5"/>
        <v>0</v>
      </c>
      <c r="C59" s="15">
        <v>0</v>
      </c>
      <c r="D59" s="15">
        <v>0</v>
      </c>
      <c r="E59" s="15">
        <v>0</v>
      </c>
      <c r="F59" s="15"/>
      <c r="G59" s="15"/>
    </row>
    <row r="60" spans="1:7" ht="21" x14ac:dyDescent="0.25">
      <c r="A60" s="14" t="s">
        <v>65</v>
      </c>
      <c r="B60" s="73">
        <f t="shared" si="5"/>
        <v>0</v>
      </c>
      <c r="C60" s="15"/>
      <c r="D60" s="15"/>
      <c r="E60" s="15"/>
      <c r="F60" s="15"/>
      <c r="G60" s="15"/>
    </row>
    <row r="61" spans="1:7" ht="21" x14ac:dyDescent="0.25">
      <c r="A61" s="11" t="s">
        <v>66</v>
      </c>
      <c r="B61" s="73">
        <f t="shared" si="5"/>
        <v>0</v>
      </c>
      <c r="C61" s="12">
        <f>SUM(C62:C64)</f>
        <v>0</v>
      </c>
      <c r="D61" s="12">
        <f>SUM(D62:D64)</f>
        <v>0</v>
      </c>
      <c r="E61" s="12">
        <f>SUM(E62:E64)</f>
        <v>0</v>
      </c>
      <c r="F61" s="12"/>
      <c r="G61" s="12"/>
    </row>
    <row r="62" spans="1:7" ht="21" x14ac:dyDescent="0.25">
      <c r="A62" s="14" t="s">
        <v>67</v>
      </c>
      <c r="B62" s="73">
        <f t="shared" si="5"/>
        <v>0</v>
      </c>
      <c r="C62" s="15">
        <v>0</v>
      </c>
      <c r="D62" s="15">
        <v>0</v>
      </c>
      <c r="E62" s="15">
        <v>0</v>
      </c>
      <c r="F62" s="15"/>
      <c r="G62" s="15"/>
    </row>
    <row r="63" spans="1:7" ht="21" x14ac:dyDescent="0.25">
      <c r="A63" s="14" t="s">
        <v>68</v>
      </c>
      <c r="B63" s="73">
        <f t="shared" si="5"/>
        <v>0</v>
      </c>
      <c r="C63" s="15"/>
      <c r="D63" s="15"/>
      <c r="E63" s="15"/>
      <c r="F63" s="15"/>
      <c r="G63" s="15"/>
    </row>
    <row r="64" spans="1:7" ht="21" x14ac:dyDescent="0.25">
      <c r="A64" s="14" t="s">
        <v>69</v>
      </c>
      <c r="B64" s="73">
        <f t="shared" si="5"/>
        <v>0</v>
      </c>
      <c r="C64" s="15"/>
      <c r="D64" s="15"/>
      <c r="E64" s="15"/>
      <c r="F64" s="15"/>
      <c r="G64" s="15"/>
    </row>
    <row r="65" spans="1:7" ht="42" x14ac:dyDescent="0.25">
      <c r="A65" s="14" t="s">
        <v>70</v>
      </c>
      <c r="B65" s="73">
        <f t="shared" si="5"/>
        <v>0</v>
      </c>
      <c r="C65" s="15"/>
      <c r="D65" s="15"/>
      <c r="E65" s="15"/>
      <c r="F65" s="15"/>
      <c r="G65" s="15"/>
    </row>
    <row r="66" spans="1:7" ht="21" x14ac:dyDescent="0.25">
      <c r="A66" s="11" t="s">
        <v>71</v>
      </c>
      <c r="B66" s="73">
        <f t="shared" si="5"/>
        <v>0</v>
      </c>
      <c r="C66" s="12"/>
      <c r="D66" s="12"/>
      <c r="E66" s="12"/>
      <c r="F66" s="12"/>
      <c r="G66" s="12"/>
    </row>
    <row r="67" spans="1:7" ht="21" x14ac:dyDescent="0.25">
      <c r="A67" s="14" t="s">
        <v>72</v>
      </c>
      <c r="B67" s="73">
        <f t="shared" si="5"/>
        <v>0</v>
      </c>
      <c r="C67" s="15"/>
      <c r="D67" s="15"/>
      <c r="E67" s="15"/>
      <c r="F67" s="15"/>
      <c r="G67" s="15"/>
    </row>
    <row r="68" spans="1:7" ht="21" x14ac:dyDescent="0.25">
      <c r="A68" s="14" t="s">
        <v>73</v>
      </c>
      <c r="B68" s="73">
        <f t="shared" si="5"/>
        <v>0</v>
      </c>
      <c r="C68" s="15"/>
      <c r="D68" s="15"/>
      <c r="E68" s="15"/>
      <c r="F68" s="15"/>
      <c r="G68" s="15"/>
    </row>
    <row r="69" spans="1:7" ht="21" x14ac:dyDescent="0.25">
      <c r="A69" s="11" t="s">
        <v>74</v>
      </c>
      <c r="B69" s="73">
        <f t="shared" si="5"/>
        <v>0</v>
      </c>
      <c r="C69" s="12">
        <f>SUM(C70:C72)</f>
        <v>0</v>
      </c>
      <c r="D69" s="12">
        <f>SUM(D70:D72)</f>
        <v>0</v>
      </c>
      <c r="E69" s="12">
        <f>SUM(E70:E72)</f>
        <v>0</v>
      </c>
      <c r="F69" s="12"/>
      <c r="G69" s="12"/>
    </row>
    <row r="70" spans="1:7" ht="21" x14ac:dyDescent="0.25">
      <c r="A70" s="14" t="s">
        <v>75</v>
      </c>
      <c r="B70" s="73">
        <f t="shared" si="5"/>
        <v>0</v>
      </c>
      <c r="C70" s="15"/>
      <c r="D70" s="15"/>
      <c r="E70" s="15"/>
      <c r="F70" s="15"/>
      <c r="G70" s="15"/>
    </row>
    <row r="71" spans="1:7" ht="21" x14ac:dyDescent="0.25">
      <c r="A71" s="14" t="s">
        <v>76</v>
      </c>
      <c r="B71" s="73">
        <f t="shared" si="5"/>
        <v>0</v>
      </c>
      <c r="C71" s="15"/>
      <c r="D71" s="15"/>
      <c r="E71" s="15"/>
      <c r="F71" s="15"/>
      <c r="G71" s="15"/>
    </row>
    <row r="72" spans="1:7" ht="21" x14ac:dyDescent="0.25">
      <c r="A72" s="14" t="s">
        <v>77</v>
      </c>
      <c r="B72" s="73">
        <f t="shared" si="5"/>
        <v>0</v>
      </c>
      <c r="C72" s="15"/>
      <c r="D72" s="15"/>
      <c r="E72" s="15"/>
      <c r="F72" s="15"/>
      <c r="G72" s="15"/>
    </row>
    <row r="73" spans="1:7" ht="21" x14ac:dyDescent="0.25">
      <c r="A73" s="17" t="s">
        <v>78</v>
      </c>
      <c r="B73" s="75">
        <f>+C73+D73+E73+G73+F73</f>
        <v>272328711.48000002</v>
      </c>
      <c r="C73" s="18">
        <f>+C9+C15+C25+C35+C43+C51+C61+C66+C69</f>
        <v>26135416.060000002</v>
      </c>
      <c r="D73" s="18">
        <f>+D9+D15+D25+D35+D43+D51+D61+D66+D69</f>
        <v>63305953.810000002</v>
      </c>
      <c r="E73" s="18">
        <f>+E9+E15+E25+E35+E43+E51+E61+E66+E69</f>
        <v>50838083.329999991</v>
      </c>
      <c r="F73" s="18">
        <f>+F9+F15+F25+F35+F43+F51+F61+F66+F69</f>
        <v>98191413.220000014</v>
      </c>
      <c r="G73" s="18">
        <f>+G9+G15+G25+G35+G43+G51+G61+G66+G69</f>
        <v>33857845.060000002</v>
      </c>
    </row>
    <row r="74" spans="1:7" ht="21" x14ac:dyDescent="0.25">
      <c r="A74" s="19"/>
      <c r="B74" s="74"/>
      <c r="C74" s="15"/>
      <c r="D74" s="15"/>
      <c r="E74" s="15"/>
      <c r="F74" s="15"/>
      <c r="G74" s="15"/>
    </row>
    <row r="75" spans="1:7" ht="21" x14ac:dyDescent="0.25">
      <c r="A75" s="9" t="s">
        <v>79</v>
      </c>
      <c r="B75" s="36"/>
      <c r="C75" s="20"/>
      <c r="D75" s="36"/>
      <c r="E75" s="36"/>
      <c r="F75" s="36"/>
      <c r="G75" s="36"/>
    </row>
    <row r="76" spans="1:7" ht="21" x14ac:dyDescent="0.25">
      <c r="A76" s="11" t="s">
        <v>80</v>
      </c>
      <c r="B76" s="36"/>
      <c r="C76" s="12"/>
      <c r="D76" s="12"/>
      <c r="E76" s="12"/>
      <c r="F76" s="12"/>
      <c r="G76" s="12"/>
    </row>
    <row r="77" spans="1:7" ht="21" x14ac:dyDescent="0.25">
      <c r="A77" s="14" t="s">
        <v>81</v>
      </c>
      <c r="B77" s="74"/>
      <c r="C77" s="15"/>
      <c r="D77" s="15"/>
      <c r="E77" s="15"/>
      <c r="F77" s="15"/>
      <c r="G77" s="15"/>
    </row>
    <row r="78" spans="1:7" ht="21" x14ac:dyDescent="0.25">
      <c r="A78" s="14" t="s">
        <v>82</v>
      </c>
      <c r="B78" s="74"/>
      <c r="C78" s="15"/>
      <c r="D78" s="15"/>
      <c r="E78" s="15"/>
      <c r="F78" s="15"/>
      <c r="G78" s="15"/>
    </row>
    <row r="79" spans="1:7" ht="21" x14ac:dyDescent="0.25">
      <c r="A79" s="11" t="s">
        <v>83</v>
      </c>
      <c r="B79" s="36"/>
      <c r="C79" s="12"/>
      <c r="D79" s="12"/>
      <c r="E79" s="12"/>
      <c r="F79" s="12"/>
      <c r="G79" s="12"/>
    </row>
    <row r="80" spans="1:7" ht="21" x14ac:dyDescent="0.25">
      <c r="A80" s="14" t="s">
        <v>84</v>
      </c>
      <c r="B80" s="74"/>
      <c r="C80" s="15"/>
      <c r="D80" s="15"/>
      <c r="E80" s="15"/>
      <c r="F80" s="15"/>
      <c r="G80" s="15"/>
    </row>
    <row r="81" spans="1:14" ht="21" x14ac:dyDescent="0.25">
      <c r="A81" s="14" t="s">
        <v>85</v>
      </c>
      <c r="B81" s="74"/>
      <c r="C81" s="15"/>
      <c r="D81" s="15"/>
      <c r="E81" s="15"/>
      <c r="F81" s="15"/>
      <c r="G81" s="15"/>
    </row>
    <row r="82" spans="1:14" ht="21" x14ac:dyDescent="0.25">
      <c r="A82" s="11" t="s">
        <v>86</v>
      </c>
      <c r="B82" s="36"/>
      <c r="C82" s="12"/>
      <c r="D82" s="12"/>
      <c r="E82" s="12"/>
      <c r="F82" s="12"/>
      <c r="G82" s="12"/>
    </row>
    <row r="83" spans="1:14" ht="21" x14ac:dyDescent="0.25">
      <c r="A83" s="14" t="s">
        <v>87</v>
      </c>
      <c r="B83" s="15"/>
      <c r="C83" s="15"/>
      <c r="D83" s="15"/>
      <c r="E83" s="15"/>
      <c r="F83" s="15"/>
      <c r="G83" s="15"/>
    </row>
    <row r="84" spans="1:14" ht="21" x14ac:dyDescent="0.25">
      <c r="A84" s="17" t="s">
        <v>88</v>
      </c>
      <c r="B84" s="18"/>
      <c r="C84" s="18"/>
      <c r="D84" s="18"/>
      <c r="E84" s="18"/>
      <c r="F84" s="18"/>
      <c r="G84" s="18"/>
    </row>
    <row r="85" spans="1:14" ht="21" x14ac:dyDescent="0.35">
      <c r="A85" s="21"/>
      <c r="B85" s="16"/>
      <c r="C85" s="16"/>
      <c r="D85" s="16"/>
      <c r="E85" s="16"/>
      <c r="F85" s="16"/>
      <c r="G85" s="16"/>
    </row>
    <row r="86" spans="1:14" ht="21" x14ac:dyDescent="0.25">
      <c r="A86" s="22" t="s">
        <v>89</v>
      </c>
      <c r="B86" s="23"/>
      <c r="C86" s="23"/>
      <c r="D86" s="8"/>
      <c r="E86" s="8"/>
      <c r="F86" s="8"/>
      <c r="G86" s="8"/>
    </row>
    <row r="87" spans="1:14" ht="21" x14ac:dyDescent="0.35">
      <c r="A87" s="21" t="s">
        <v>90</v>
      </c>
      <c r="B87" s="16"/>
      <c r="C87" s="16"/>
      <c r="D87" s="16"/>
      <c r="E87" s="16"/>
      <c r="F87" s="16"/>
      <c r="G87" s="16"/>
    </row>
    <row r="88" spans="1:14" ht="21" x14ac:dyDescent="0.35">
      <c r="A88" s="21"/>
      <c r="B88" s="16"/>
      <c r="C88" s="16"/>
      <c r="D88" s="16"/>
      <c r="E88" s="16"/>
      <c r="F88" s="16"/>
      <c r="G88" s="16"/>
    </row>
    <row r="89" spans="1:14" ht="21" x14ac:dyDescent="0.35">
      <c r="A89" s="21"/>
      <c r="B89" s="16"/>
      <c r="C89" s="16"/>
      <c r="D89" s="16"/>
      <c r="E89" s="16"/>
      <c r="F89" s="16"/>
      <c r="G89" s="16"/>
    </row>
    <row r="90" spans="1:14" ht="21" x14ac:dyDescent="0.35">
      <c r="A90" s="21"/>
      <c r="B90" s="16"/>
      <c r="C90" s="16"/>
      <c r="D90" s="16"/>
      <c r="E90" s="16"/>
      <c r="F90" s="16"/>
      <c r="G90" s="16"/>
    </row>
    <row r="91" spans="1:14" ht="21" x14ac:dyDescent="0.35">
      <c r="A91" s="21"/>
      <c r="B91" s="16"/>
      <c r="D91" s="16"/>
      <c r="E91" s="16"/>
      <c r="F91" s="16"/>
      <c r="G91" s="16"/>
    </row>
    <row r="92" spans="1:14" ht="21" x14ac:dyDescent="0.35">
      <c r="A92" s="70" t="s">
        <v>91</v>
      </c>
      <c r="B92" s="47"/>
      <c r="C92" s="47" t="s">
        <v>116</v>
      </c>
      <c r="D92" s="47"/>
      <c r="E92" s="47"/>
      <c r="F92" s="47"/>
      <c r="G92" s="47"/>
      <c r="H92" s="3"/>
      <c r="I92" s="3"/>
      <c r="J92" s="3"/>
    </row>
    <row r="93" spans="1:14" ht="21" x14ac:dyDescent="0.25">
      <c r="A93" s="26" t="s">
        <v>100</v>
      </c>
      <c r="B93" s="37"/>
      <c r="C93" s="37"/>
      <c r="D93" s="26" t="s">
        <v>121</v>
      </c>
      <c r="E93" s="37"/>
      <c r="F93" s="37"/>
      <c r="G93" s="37"/>
      <c r="H93" s="4"/>
      <c r="I93" s="4"/>
      <c r="J93" s="4"/>
      <c r="K93" s="4"/>
      <c r="L93" s="4"/>
      <c r="M93" s="4"/>
      <c r="N93" s="4"/>
    </row>
    <row r="94" spans="1:14" ht="21" x14ac:dyDescent="0.35">
      <c r="A94" s="27"/>
      <c r="B94" s="27"/>
      <c r="C94" s="27"/>
      <c r="D94" s="27"/>
      <c r="E94" s="27"/>
      <c r="F94" s="27"/>
      <c r="G94" s="27"/>
      <c r="H94" s="3"/>
      <c r="I94" s="3"/>
      <c r="J94" s="3"/>
      <c r="K94" s="3"/>
      <c r="L94" s="3"/>
      <c r="M94" s="3"/>
      <c r="N94" s="3"/>
    </row>
    <row r="95" spans="1:14" ht="21" x14ac:dyDescent="0.35">
      <c r="A95" s="83"/>
      <c r="B95" s="83"/>
      <c r="C95" s="83"/>
      <c r="D95" s="83"/>
      <c r="E95" s="83"/>
      <c r="F95" s="83"/>
      <c r="G95" s="83"/>
      <c r="H95" s="3"/>
      <c r="I95" s="3"/>
      <c r="J95" s="3"/>
      <c r="K95" s="3"/>
      <c r="L95" s="3"/>
      <c r="M95" s="3"/>
      <c r="N95" s="3"/>
    </row>
    <row r="96" spans="1:14" ht="21" x14ac:dyDescent="0.25">
      <c r="A96" s="82"/>
      <c r="B96" s="82"/>
      <c r="C96" s="82"/>
      <c r="D96" s="82"/>
      <c r="E96" s="82"/>
      <c r="F96" s="82"/>
      <c r="G96" s="82"/>
      <c r="H96" s="5"/>
      <c r="I96" s="5"/>
      <c r="J96" s="5"/>
      <c r="K96" s="5"/>
      <c r="L96" s="5"/>
      <c r="M96" s="5"/>
      <c r="N96" s="5"/>
    </row>
    <row r="97" spans="1:14" ht="21" x14ac:dyDescent="0.35">
      <c r="A97" s="83"/>
      <c r="B97" s="83"/>
      <c r="C97" s="83"/>
      <c r="D97" s="70"/>
      <c r="E97" s="70"/>
      <c r="F97" s="70"/>
      <c r="G97" s="70"/>
      <c r="H97" s="3"/>
      <c r="I97" s="3"/>
      <c r="J97" s="3"/>
      <c r="K97" s="3"/>
      <c r="L97" s="3"/>
      <c r="M97" s="3"/>
      <c r="N97" s="3"/>
    </row>
    <row r="98" spans="1:14" ht="21" x14ac:dyDescent="0.35">
      <c r="A98" s="84"/>
      <c r="B98" s="84"/>
      <c r="C98" s="84"/>
      <c r="D98" s="71"/>
      <c r="E98" s="71"/>
      <c r="F98" s="71"/>
      <c r="G98" s="71"/>
      <c r="H98" s="6"/>
      <c r="I98" s="6"/>
      <c r="J98" s="6"/>
      <c r="K98" s="6"/>
      <c r="L98" s="6"/>
      <c r="M98" s="6"/>
      <c r="N98" s="6"/>
    </row>
  </sheetData>
  <mergeCells count="9">
    <mergeCell ref="A96:G96"/>
    <mergeCell ref="A97:C97"/>
    <mergeCell ref="A98:C98"/>
    <mergeCell ref="A1:G1"/>
    <mergeCell ref="A2:G2"/>
    <mergeCell ref="A3:G3"/>
    <mergeCell ref="A4:G4"/>
    <mergeCell ref="A5:G5"/>
    <mergeCell ref="A95:G95"/>
  </mergeCells>
  <pageMargins left="0.31496062992125984" right="0.31496062992125984" top="0.78740157480314965" bottom="0.15748031496062992" header="0.31496062992125984" footer="0.31496062992125984"/>
  <pageSetup scale="40" orientation="portrait" r:id="rId1"/>
  <rowBreaks count="1" manualBreakCount="1">
    <brk id="84" max="21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view="pageBreakPreview" topLeftCell="A43" zoomScale="60" zoomScaleNormal="100" workbookViewId="0">
      <selection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8" width="22.42578125" style="2" customWidth="1"/>
    <col min="9" max="9" width="0.7109375" customWidth="1"/>
    <col min="22" max="22" width="33.7109375" customWidth="1"/>
    <col min="23" max="23" width="20.140625" customWidth="1"/>
  </cols>
  <sheetData>
    <row r="1" spans="1:10" ht="21" x14ac:dyDescent="0.3">
      <c r="A1" s="85" t="s">
        <v>0</v>
      </c>
      <c r="B1" s="85"/>
      <c r="C1" s="85"/>
      <c r="D1" s="85"/>
      <c r="E1" s="85"/>
      <c r="F1" s="85"/>
      <c r="G1" s="85"/>
      <c r="H1" s="85"/>
      <c r="J1" s="1" t="s">
        <v>1</v>
      </c>
    </row>
    <row r="2" spans="1:10" ht="21" x14ac:dyDescent="0.3">
      <c r="A2" s="85" t="s">
        <v>2</v>
      </c>
      <c r="B2" s="85"/>
      <c r="C2" s="85"/>
      <c r="D2" s="85"/>
      <c r="E2" s="85"/>
      <c r="F2" s="85"/>
      <c r="G2" s="85"/>
      <c r="H2" s="85"/>
      <c r="J2" s="28" t="s">
        <v>3</v>
      </c>
    </row>
    <row r="3" spans="1:10" ht="21" x14ac:dyDescent="0.3">
      <c r="A3" s="85">
        <v>2021</v>
      </c>
      <c r="B3" s="85"/>
      <c r="C3" s="85"/>
      <c r="D3" s="85"/>
      <c r="E3" s="85"/>
      <c r="F3" s="85"/>
      <c r="G3" s="85"/>
      <c r="H3" s="85"/>
      <c r="J3" s="28" t="s">
        <v>4</v>
      </c>
    </row>
    <row r="4" spans="1:10" ht="21" x14ac:dyDescent="0.3">
      <c r="A4" s="85" t="s">
        <v>5</v>
      </c>
      <c r="B4" s="85"/>
      <c r="C4" s="85"/>
      <c r="D4" s="85"/>
      <c r="E4" s="85"/>
      <c r="F4" s="85"/>
      <c r="G4" s="85"/>
      <c r="H4" s="85"/>
      <c r="J4" s="1" t="s">
        <v>6</v>
      </c>
    </row>
    <row r="5" spans="1:10" ht="21" x14ac:dyDescent="0.35">
      <c r="A5" s="84" t="s">
        <v>7</v>
      </c>
      <c r="B5" s="84"/>
      <c r="C5" s="84"/>
      <c r="D5" s="84"/>
      <c r="E5" s="84"/>
      <c r="F5" s="84"/>
      <c r="G5" s="84"/>
      <c r="H5" s="84"/>
      <c r="J5" s="28" t="s">
        <v>8</v>
      </c>
    </row>
    <row r="6" spans="1:10" ht="21" x14ac:dyDescent="0.35">
      <c r="A6" s="21"/>
      <c r="B6" s="16"/>
      <c r="C6" s="16"/>
      <c r="D6" s="16"/>
      <c r="E6" s="16"/>
      <c r="F6" s="16"/>
      <c r="G6" s="16"/>
      <c r="H6" s="16"/>
      <c r="J6" s="28" t="s">
        <v>9</v>
      </c>
    </row>
    <row r="7" spans="1:10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123</v>
      </c>
    </row>
    <row r="8" spans="1:10" ht="21" x14ac:dyDescent="0.25">
      <c r="A8" s="9" t="s">
        <v>13</v>
      </c>
      <c r="B8" s="10">
        <f>+C8+D8+E8+H8+F8+G8</f>
        <v>315575467.31</v>
      </c>
      <c r="C8" s="10">
        <f t="shared" ref="C8:H8" si="0">+C9+C15+C25+C35+C43+C51+C61+C66+C69</f>
        <v>26135416.060000002</v>
      </c>
      <c r="D8" s="10">
        <f t="shared" si="0"/>
        <v>63305953.810000002</v>
      </c>
      <c r="E8" s="10">
        <f t="shared" si="0"/>
        <v>50838083.329999991</v>
      </c>
      <c r="F8" s="10">
        <f t="shared" si="0"/>
        <v>98191413.220000014</v>
      </c>
      <c r="G8" s="10">
        <f t="shared" si="0"/>
        <v>33857845.060000002</v>
      </c>
      <c r="H8" s="10">
        <f t="shared" si="0"/>
        <v>43246755.829999998</v>
      </c>
    </row>
    <row r="9" spans="1:10" ht="21" x14ac:dyDescent="0.25">
      <c r="A9" s="11" t="s">
        <v>14</v>
      </c>
      <c r="B9" s="72">
        <f>+C9+D9+E9+H9+F9+G9</f>
        <v>148581989.17000002</v>
      </c>
      <c r="C9" s="12">
        <f t="shared" ref="C9:H9" si="1">SUM(C10:C14)</f>
        <v>22766792.82</v>
      </c>
      <c r="D9" s="12">
        <f t="shared" si="1"/>
        <v>28230392.629999999</v>
      </c>
      <c r="E9" s="12">
        <f t="shared" si="1"/>
        <v>25445793.300000001</v>
      </c>
      <c r="F9" s="12">
        <f t="shared" si="1"/>
        <v>23562320.590000004</v>
      </c>
      <c r="G9" s="12">
        <f t="shared" si="1"/>
        <v>22947208.460000001</v>
      </c>
      <c r="H9" s="12">
        <f t="shared" si="1"/>
        <v>25629481.370000001</v>
      </c>
    </row>
    <row r="10" spans="1:10" ht="21" x14ac:dyDescent="0.25">
      <c r="A10" s="14" t="s">
        <v>15</v>
      </c>
      <c r="B10" s="73">
        <f>+C10+D10+E10+H10+F10+G10</f>
        <v>124812217.10000001</v>
      </c>
      <c r="C10" s="15">
        <v>18905785.859999999</v>
      </c>
      <c r="D10" s="15">
        <v>24378825.5</v>
      </c>
      <c r="E10" s="15">
        <v>21401748.710000001</v>
      </c>
      <c r="F10" s="15">
        <v>19518472.600000001</v>
      </c>
      <c r="G10" s="15">
        <v>19022460.170000002</v>
      </c>
      <c r="H10" s="15">
        <v>21584924.260000002</v>
      </c>
    </row>
    <row r="11" spans="1:10" ht="21" x14ac:dyDescent="0.25">
      <c r="A11" s="14" t="s">
        <v>16</v>
      </c>
      <c r="B11" s="73">
        <f>+C11+D11+E11+H11+F11+G11</f>
        <v>6235500</v>
      </c>
      <c r="C11" s="15">
        <v>1007000</v>
      </c>
      <c r="D11" s="15">
        <v>1007500</v>
      </c>
      <c r="E11" s="15">
        <v>1037000</v>
      </c>
      <c r="F11" s="15">
        <v>1065000</v>
      </c>
      <c r="G11" s="15">
        <v>1055000</v>
      </c>
      <c r="H11" s="15">
        <v>1064000</v>
      </c>
    </row>
    <row r="12" spans="1:10" ht="21" x14ac:dyDescent="0.25">
      <c r="A12" s="14" t="s">
        <v>17</v>
      </c>
      <c r="B12" s="73">
        <f>+C12+D12+E12+H12+F12+G12</f>
        <v>0</v>
      </c>
      <c r="C12" s="15"/>
      <c r="D12" s="15"/>
      <c r="E12" s="15"/>
      <c r="F12" s="15"/>
      <c r="G12" s="15"/>
      <c r="H12" s="15"/>
    </row>
    <row r="13" spans="1:10" ht="21" x14ac:dyDescent="0.25">
      <c r="A13" s="14" t="s">
        <v>18</v>
      </c>
      <c r="B13" s="73">
        <f t="shared" ref="B13" si="2">+C13+D13+E13+H13+F13</f>
        <v>0</v>
      </c>
      <c r="C13" s="15"/>
      <c r="D13" s="15"/>
      <c r="E13" s="15"/>
      <c r="F13" s="15"/>
      <c r="G13" s="15"/>
      <c r="H13" s="15"/>
    </row>
    <row r="14" spans="1:10" ht="21" x14ac:dyDescent="0.25">
      <c r="A14" s="14" t="s">
        <v>19</v>
      </c>
      <c r="B14" s="73">
        <f>+C14+D14+E14+H14+F14+G14</f>
        <v>17534272.07</v>
      </c>
      <c r="C14" s="15">
        <v>2854006.96</v>
      </c>
      <c r="D14" s="15">
        <v>2844067.13</v>
      </c>
      <c r="E14" s="15">
        <v>3007044.59</v>
      </c>
      <c r="F14" s="15">
        <v>2978847.99</v>
      </c>
      <c r="G14" s="15">
        <v>2869748.29</v>
      </c>
      <c r="H14" s="15">
        <v>2980557.11</v>
      </c>
    </row>
    <row r="15" spans="1:10" ht="21" x14ac:dyDescent="0.25">
      <c r="A15" s="11" t="s">
        <v>20</v>
      </c>
      <c r="B15" s="72">
        <f>+C15+D15+E15+H15+F15+G15</f>
        <v>44378000.219999999</v>
      </c>
      <c r="C15" s="12">
        <f t="shared" ref="C15:H15" si="3">SUM(C16:C24)</f>
        <v>3368623.2400000007</v>
      </c>
      <c r="D15" s="12">
        <f t="shared" si="3"/>
        <v>5552467.1600000001</v>
      </c>
      <c r="E15" s="12">
        <f t="shared" si="3"/>
        <v>8165745.459999999</v>
      </c>
      <c r="F15" s="12">
        <f t="shared" si="3"/>
        <v>7458113.0800000001</v>
      </c>
      <c r="G15" s="12">
        <f t="shared" si="3"/>
        <v>5595479.6899999995</v>
      </c>
      <c r="H15" s="12">
        <f t="shared" si="3"/>
        <v>14237571.59</v>
      </c>
    </row>
    <row r="16" spans="1:10" ht="21" x14ac:dyDescent="0.25">
      <c r="A16" s="14" t="s">
        <v>21</v>
      </c>
      <c r="B16" s="73">
        <f t="shared" ref="B16:B73" si="4">+C16+D16+E16+H16+F16+G16</f>
        <v>17134364.989999998</v>
      </c>
      <c r="C16" s="15">
        <v>1905706.01</v>
      </c>
      <c r="D16" s="15">
        <v>1473289.48</v>
      </c>
      <c r="E16" s="15">
        <v>3424858.29</v>
      </c>
      <c r="F16" s="15">
        <v>3049643.57</v>
      </c>
      <c r="G16" s="15">
        <v>3095423.81</v>
      </c>
      <c r="H16" s="15">
        <v>4185443.83</v>
      </c>
    </row>
    <row r="17" spans="1:8" ht="21" x14ac:dyDescent="0.25">
      <c r="A17" s="14" t="s">
        <v>22</v>
      </c>
      <c r="B17" s="73">
        <f t="shared" si="4"/>
        <v>347835.59</v>
      </c>
      <c r="C17" s="15">
        <v>0</v>
      </c>
      <c r="D17" s="15">
        <v>3100</v>
      </c>
      <c r="E17" s="15">
        <v>0</v>
      </c>
      <c r="F17" s="15"/>
      <c r="G17" s="15">
        <v>344735.59</v>
      </c>
      <c r="H17" s="15">
        <v>0</v>
      </c>
    </row>
    <row r="18" spans="1:8" ht="21" x14ac:dyDescent="0.25">
      <c r="A18" s="14" t="s">
        <v>23</v>
      </c>
      <c r="B18" s="73">
        <f t="shared" si="4"/>
        <v>3618100</v>
      </c>
      <c r="C18" s="15">
        <v>0</v>
      </c>
      <c r="D18" s="15">
        <v>736600</v>
      </c>
      <c r="E18" s="15">
        <v>155300</v>
      </c>
      <c r="F18" s="15">
        <v>1365050</v>
      </c>
      <c r="G18" s="15">
        <v>469800</v>
      </c>
      <c r="H18" s="15">
        <v>891350</v>
      </c>
    </row>
    <row r="19" spans="1:8" ht="18" customHeight="1" x14ac:dyDescent="0.25">
      <c r="A19" s="14" t="s">
        <v>24</v>
      </c>
      <c r="B19" s="73">
        <f t="shared" si="4"/>
        <v>7464</v>
      </c>
      <c r="C19" s="15">
        <v>0</v>
      </c>
      <c r="D19" s="15">
        <v>0</v>
      </c>
      <c r="E19" s="15">
        <v>0</v>
      </c>
      <c r="F19" s="15"/>
      <c r="G19" s="15">
        <v>7464</v>
      </c>
      <c r="H19" s="15">
        <v>0</v>
      </c>
    </row>
    <row r="20" spans="1:8" ht="21" x14ac:dyDescent="0.25">
      <c r="A20" s="14" t="s">
        <v>25</v>
      </c>
      <c r="B20" s="73">
        <f t="shared" si="4"/>
        <v>3426459.3</v>
      </c>
      <c r="C20" s="15">
        <v>543581.42000000004</v>
      </c>
      <c r="D20" s="15">
        <v>531311.77</v>
      </c>
      <c r="E20" s="15">
        <v>556076.13</v>
      </c>
      <c r="F20" s="15">
        <v>503592.08</v>
      </c>
      <c r="G20" s="15">
        <v>528295.15</v>
      </c>
      <c r="H20" s="15">
        <v>763602.75</v>
      </c>
    </row>
    <row r="21" spans="1:8" ht="21" x14ac:dyDescent="0.25">
      <c r="A21" s="14" t="s">
        <v>26</v>
      </c>
      <c r="B21" s="73">
        <f t="shared" si="4"/>
        <v>4437999.5599999996</v>
      </c>
      <c r="C21" s="15">
        <v>705583.26</v>
      </c>
      <c r="D21" s="15">
        <v>482951.1</v>
      </c>
      <c r="E21" s="15">
        <v>745677.35</v>
      </c>
      <c r="F21" s="15">
        <v>1131402.8</v>
      </c>
      <c r="G21" s="15">
        <v>573102.38</v>
      </c>
      <c r="H21" s="15">
        <v>799282.67</v>
      </c>
    </row>
    <row r="22" spans="1:8" ht="42" x14ac:dyDescent="0.25">
      <c r="A22" s="14" t="s">
        <v>27</v>
      </c>
      <c r="B22" s="73">
        <f t="shared" si="4"/>
        <v>3204936.0399999996</v>
      </c>
      <c r="C22" s="15">
        <v>0</v>
      </c>
      <c r="D22" s="15">
        <v>604548.65</v>
      </c>
      <c r="E22" s="15">
        <v>494954.5</v>
      </c>
      <c r="F22" s="15">
        <v>60346.46</v>
      </c>
      <c r="G22" s="15">
        <v>131688.03</v>
      </c>
      <c r="H22" s="15">
        <v>1913398.4</v>
      </c>
    </row>
    <row r="23" spans="1:8" ht="21" x14ac:dyDescent="0.25">
      <c r="A23" s="14" t="s">
        <v>28</v>
      </c>
      <c r="B23" s="73">
        <f t="shared" si="4"/>
        <v>2694704.38</v>
      </c>
      <c r="C23" s="15">
        <v>141025.89000000001</v>
      </c>
      <c r="D23" s="15">
        <v>140870.35999999999</v>
      </c>
      <c r="E23" s="15">
        <v>295161.59000000003</v>
      </c>
      <c r="F23" s="15">
        <v>1348078.17</v>
      </c>
      <c r="G23" s="15">
        <v>444970.73</v>
      </c>
      <c r="H23" s="15">
        <v>324597.64</v>
      </c>
    </row>
    <row r="24" spans="1:8" ht="21" x14ac:dyDescent="0.25">
      <c r="A24" s="14" t="s">
        <v>29</v>
      </c>
      <c r="B24" s="73">
        <f t="shared" si="4"/>
        <v>9506136.3599999994</v>
      </c>
      <c r="C24" s="15">
        <v>72726.66</v>
      </c>
      <c r="D24" s="15">
        <v>1579795.8</v>
      </c>
      <c r="E24" s="15">
        <v>2493717.6</v>
      </c>
      <c r="F24" s="15">
        <v>0</v>
      </c>
      <c r="G24" s="15">
        <v>0</v>
      </c>
      <c r="H24" s="15">
        <v>5359896.3</v>
      </c>
    </row>
    <row r="25" spans="1:8" ht="21" x14ac:dyDescent="0.25">
      <c r="A25" s="11" t="s">
        <v>30</v>
      </c>
      <c r="B25" s="72">
        <f t="shared" si="4"/>
        <v>120138520.67</v>
      </c>
      <c r="C25" s="12">
        <f t="shared" ref="C25:H25" si="5">SUM(C26:C34)</f>
        <v>0</v>
      </c>
      <c r="D25" s="12">
        <f t="shared" si="5"/>
        <v>29523094.02</v>
      </c>
      <c r="E25" s="12">
        <f t="shared" si="5"/>
        <v>17138966.34</v>
      </c>
      <c r="F25" s="12">
        <f t="shared" si="5"/>
        <v>66575221.850000001</v>
      </c>
      <c r="G25" s="12">
        <f t="shared" si="5"/>
        <v>5210569.3900000006</v>
      </c>
      <c r="H25" s="12">
        <f t="shared" si="5"/>
        <v>1690669.0699999998</v>
      </c>
    </row>
    <row r="26" spans="1:8" ht="21" x14ac:dyDescent="0.25">
      <c r="A26" s="14" t="s">
        <v>31</v>
      </c>
      <c r="B26" s="73">
        <f t="shared" si="4"/>
        <v>325349.14</v>
      </c>
      <c r="C26" s="15">
        <v>0</v>
      </c>
      <c r="D26" s="15">
        <v>23950</v>
      </c>
      <c r="E26" s="15">
        <v>0</v>
      </c>
      <c r="F26" s="15"/>
      <c r="G26" s="15">
        <v>301399.14</v>
      </c>
      <c r="H26" s="15">
        <v>0</v>
      </c>
    </row>
    <row r="27" spans="1:8" ht="21" x14ac:dyDescent="0.25">
      <c r="A27" s="14" t="s">
        <v>32</v>
      </c>
      <c r="B27" s="73">
        <f t="shared" si="4"/>
        <v>15199.91</v>
      </c>
      <c r="C27" s="15">
        <v>0</v>
      </c>
      <c r="D27" s="15">
        <v>0</v>
      </c>
      <c r="E27" s="15">
        <v>15199.91</v>
      </c>
      <c r="F27" s="15"/>
      <c r="G27" s="15"/>
      <c r="H27" s="15">
        <v>0</v>
      </c>
    </row>
    <row r="28" spans="1:8" ht="21" x14ac:dyDescent="0.25">
      <c r="A28" s="14" t="s">
        <v>33</v>
      </c>
      <c r="B28" s="73">
        <f t="shared" si="4"/>
        <v>109052486.82000001</v>
      </c>
      <c r="C28" s="15">
        <v>0</v>
      </c>
      <c r="D28" s="15">
        <v>29352067.309999999</v>
      </c>
      <c r="E28" s="15">
        <v>14583333</v>
      </c>
      <c r="F28" s="15">
        <v>65112295.060000002</v>
      </c>
      <c r="G28" s="15">
        <v>4791.45</v>
      </c>
      <c r="H28" s="15">
        <v>0</v>
      </c>
    </row>
    <row r="29" spans="1:8" ht="21" x14ac:dyDescent="0.25">
      <c r="A29" s="14" t="s">
        <v>34</v>
      </c>
      <c r="B29" s="73">
        <f t="shared" si="4"/>
        <v>1015339.57</v>
      </c>
      <c r="C29" s="15">
        <v>0</v>
      </c>
      <c r="D29" s="15">
        <v>0</v>
      </c>
      <c r="E29" s="15">
        <v>1014543</v>
      </c>
      <c r="F29" s="15"/>
      <c r="G29" s="15">
        <v>796.57</v>
      </c>
      <c r="H29" s="15">
        <v>0</v>
      </c>
    </row>
    <row r="30" spans="1:8" ht="21" x14ac:dyDescent="0.25">
      <c r="A30" s="14" t="s">
        <v>35</v>
      </c>
      <c r="B30" s="73">
        <f t="shared" si="4"/>
        <v>285862.49</v>
      </c>
      <c r="C30" s="15">
        <v>0</v>
      </c>
      <c r="D30" s="15">
        <v>0</v>
      </c>
      <c r="E30" s="15">
        <v>2879.97</v>
      </c>
      <c r="F30" s="15">
        <v>11625.63</v>
      </c>
      <c r="G30" s="15">
        <v>3536.87</v>
      </c>
      <c r="H30" s="15">
        <v>267820.02</v>
      </c>
    </row>
    <row r="31" spans="1:8" ht="21" x14ac:dyDescent="0.25">
      <c r="A31" s="14" t="s">
        <v>36</v>
      </c>
      <c r="B31" s="73">
        <f t="shared" si="4"/>
        <v>162412.09</v>
      </c>
      <c r="C31" s="15">
        <v>0</v>
      </c>
      <c r="D31" s="15">
        <v>0</v>
      </c>
      <c r="E31" s="15">
        <v>18169.79</v>
      </c>
      <c r="F31" s="15">
        <v>137751.79999999999</v>
      </c>
      <c r="G31" s="15">
        <v>6490.5</v>
      </c>
      <c r="H31" s="15">
        <v>0</v>
      </c>
    </row>
    <row r="32" spans="1:8" ht="21" x14ac:dyDescent="0.25">
      <c r="A32" s="14" t="s">
        <v>37</v>
      </c>
      <c r="B32" s="73">
        <f t="shared" si="4"/>
        <v>4095833.85</v>
      </c>
      <c r="C32" s="15">
        <v>0</v>
      </c>
      <c r="D32" s="15">
        <v>0</v>
      </c>
      <c r="E32" s="15">
        <v>41454.97</v>
      </c>
      <c r="F32" s="15">
        <v>409516.83</v>
      </c>
      <c r="G32" s="15">
        <v>3609701.95</v>
      </c>
      <c r="H32" s="15">
        <v>35160.1</v>
      </c>
    </row>
    <row r="33" spans="1:8" ht="42" x14ac:dyDescent="0.25">
      <c r="A33" s="14" t="s">
        <v>38</v>
      </c>
      <c r="B33" s="73">
        <f t="shared" si="4"/>
        <v>0</v>
      </c>
      <c r="C33" s="15"/>
      <c r="D33" s="15"/>
      <c r="E33" s="15"/>
      <c r="F33" s="15"/>
      <c r="G33" s="15"/>
      <c r="H33" s="15">
        <v>0</v>
      </c>
    </row>
    <row r="34" spans="1:8" ht="21" x14ac:dyDescent="0.25">
      <c r="A34" s="14" t="s">
        <v>39</v>
      </c>
      <c r="B34" s="73">
        <f t="shared" si="4"/>
        <v>5186036.8</v>
      </c>
      <c r="C34" s="15">
        <v>0</v>
      </c>
      <c r="D34" s="15">
        <v>147076.71</v>
      </c>
      <c r="E34" s="15">
        <v>1463385.7</v>
      </c>
      <c r="F34" s="15">
        <v>904032.53</v>
      </c>
      <c r="G34" s="15">
        <v>1283852.9099999999</v>
      </c>
      <c r="H34" s="15">
        <v>1387688.95</v>
      </c>
    </row>
    <row r="35" spans="1:8" ht="21" x14ac:dyDescent="0.25">
      <c r="A35" s="11" t="s">
        <v>40</v>
      </c>
      <c r="B35" s="72">
        <f t="shared" si="4"/>
        <v>182193.51</v>
      </c>
      <c r="C35" s="12">
        <f t="shared" ref="C35:H35" si="6">SUM(C36:C41)</f>
        <v>0</v>
      </c>
      <c r="D35" s="12">
        <f t="shared" si="6"/>
        <v>0</v>
      </c>
      <c r="E35" s="12">
        <f t="shared" si="6"/>
        <v>11568.26</v>
      </c>
      <c r="F35" s="12">
        <f t="shared" si="6"/>
        <v>56037.73</v>
      </c>
      <c r="G35" s="12">
        <f t="shared" si="6"/>
        <v>104587.52</v>
      </c>
      <c r="H35" s="12">
        <f t="shared" si="6"/>
        <v>10000</v>
      </c>
    </row>
    <row r="36" spans="1:8" ht="21" x14ac:dyDescent="0.25">
      <c r="A36" s="14" t="s">
        <v>41</v>
      </c>
      <c r="B36" s="73">
        <f t="shared" si="4"/>
        <v>182193.51</v>
      </c>
      <c r="C36" s="15">
        <v>0</v>
      </c>
      <c r="D36" s="15">
        <v>0</v>
      </c>
      <c r="E36" s="15">
        <v>11568.26</v>
      </c>
      <c r="F36" s="15">
        <v>56037.73</v>
      </c>
      <c r="G36" s="15">
        <v>104587.52</v>
      </c>
      <c r="H36" s="15">
        <v>10000</v>
      </c>
    </row>
    <row r="37" spans="1:8" ht="21" x14ac:dyDescent="0.25">
      <c r="A37" s="14" t="s">
        <v>42</v>
      </c>
      <c r="B37" s="73">
        <f t="shared" si="4"/>
        <v>0</v>
      </c>
      <c r="C37" s="15">
        <v>0</v>
      </c>
      <c r="D37" s="15">
        <v>0</v>
      </c>
      <c r="E37" s="15">
        <v>0</v>
      </c>
      <c r="F37" s="15"/>
      <c r="G37" s="15"/>
      <c r="H37" s="15">
        <v>0</v>
      </c>
    </row>
    <row r="38" spans="1:8" ht="21" x14ac:dyDescent="0.25">
      <c r="A38" s="14" t="s">
        <v>43</v>
      </c>
      <c r="B38" s="73">
        <f t="shared" si="4"/>
        <v>0</v>
      </c>
      <c r="C38" s="15"/>
      <c r="D38" s="15"/>
      <c r="E38" s="15"/>
      <c r="F38" s="15"/>
      <c r="G38" s="15"/>
      <c r="H38" s="15">
        <v>0</v>
      </c>
    </row>
    <row r="39" spans="1:8" ht="21" x14ac:dyDescent="0.25">
      <c r="A39" s="14" t="s">
        <v>44</v>
      </c>
      <c r="B39" s="73">
        <f t="shared" si="4"/>
        <v>0</v>
      </c>
      <c r="C39" s="15"/>
      <c r="D39" s="15"/>
      <c r="E39" s="15"/>
      <c r="F39" s="15"/>
      <c r="G39" s="15"/>
      <c r="H39" s="15">
        <v>0</v>
      </c>
    </row>
    <row r="40" spans="1:8" ht="21" x14ac:dyDescent="0.25">
      <c r="A40" s="14" t="s">
        <v>45</v>
      </c>
      <c r="B40" s="73">
        <f t="shared" si="4"/>
        <v>0</v>
      </c>
      <c r="C40" s="15"/>
      <c r="D40" s="15"/>
      <c r="E40" s="15"/>
      <c r="F40" s="15"/>
      <c r="G40" s="15"/>
      <c r="H40" s="15">
        <v>0</v>
      </c>
    </row>
    <row r="41" spans="1:8" ht="21" x14ac:dyDescent="0.25">
      <c r="A41" s="14" t="s">
        <v>46</v>
      </c>
      <c r="B41" s="73">
        <f t="shared" si="4"/>
        <v>0</v>
      </c>
      <c r="C41" s="15"/>
      <c r="D41" s="15"/>
      <c r="E41" s="15"/>
      <c r="F41" s="15"/>
      <c r="G41" s="15"/>
      <c r="H41" s="15">
        <v>0</v>
      </c>
    </row>
    <row r="42" spans="1:8" ht="21" x14ac:dyDescent="0.25">
      <c r="A42" s="14" t="s">
        <v>47</v>
      </c>
      <c r="B42" s="73">
        <f t="shared" si="4"/>
        <v>0</v>
      </c>
      <c r="C42" s="15"/>
      <c r="D42" s="15"/>
      <c r="E42" s="15"/>
      <c r="F42" s="15"/>
      <c r="G42" s="15"/>
      <c r="H42" s="15">
        <v>0</v>
      </c>
    </row>
    <row r="43" spans="1:8" ht="21" x14ac:dyDescent="0.25">
      <c r="A43" s="11" t="s">
        <v>48</v>
      </c>
      <c r="B43" s="72">
        <f t="shared" si="4"/>
        <v>0</v>
      </c>
      <c r="C43" s="12">
        <f>SUM(C44:C50)</f>
        <v>0</v>
      </c>
      <c r="D43" s="12">
        <f>SUM(D44:D50)</f>
        <v>0</v>
      </c>
      <c r="E43" s="12">
        <f>SUM(E44:E50)</f>
        <v>0</v>
      </c>
      <c r="F43" s="12"/>
      <c r="G43" s="12"/>
      <c r="H43" s="12">
        <v>0</v>
      </c>
    </row>
    <row r="44" spans="1:8" ht="21" x14ac:dyDescent="0.25">
      <c r="A44" s="14" t="s">
        <v>49</v>
      </c>
      <c r="B44" s="73">
        <f t="shared" si="4"/>
        <v>0</v>
      </c>
      <c r="C44" s="15"/>
      <c r="D44" s="15"/>
      <c r="E44" s="15"/>
      <c r="F44" s="15"/>
      <c r="G44" s="15"/>
      <c r="H44" s="15">
        <v>0</v>
      </c>
    </row>
    <row r="45" spans="1:8" ht="21" x14ac:dyDescent="0.25">
      <c r="A45" s="14" t="s">
        <v>50</v>
      </c>
      <c r="B45" s="73">
        <f t="shared" si="4"/>
        <v>0</v>
      </c>
      <c r="C45" s="15"/>
      <c r="D45" s="15"/>
      <c r="E45" s="15"/>
      <c r="F45" s="15"/>
      <c r="G45" s="15"/>
      <c r="H45" s="15">
        <v>0</v>
      </c>
    </row>
    <row r="46" spans="1:8" ht="21" x14ac:dyDescent="0.25">
      <c r="A46" s="14" t="s">
        <v>51</v>
      </c>
      <c r="B46" s="73">
        <f t="shared" si="4"/>
        <v>0</v>
      </c>
      <c r="C46" s="15"/>
      <c r="D46" s="15"/>
      <c r="E46" s="15"/>
      <c r="F46" s="15"/>
      <c r="G46" s="15"/>
      <c r="H46" s="15">
        <v>0</v>
      </c>
    </row>
    <row r="47" spans="1:8" ht="21" x14ac:dyDescent="0.25">
      <c r="A47" s="14" t="s">
        <v>52</v>
      </c>
      <c r="B47" s="73">
        <f t="shared" si="4"/>
        <v>0</v>
      </c>
      <c r="C47" s="15"/>
      <c r="D47" s="15"/>
      <c r="E47" s="15"/>
      <c r="F47" s="15"/>
      <c r="G47" s="15"/>
      <c r="H47" s="15"/>
    </row>
    <row r="48" spans="1:8" ht="21" x14ac:dyDescent="0.25">
      <c r="A48" s="14" t="s">
        <v>53</v>
      </c>
      <c r="B48" s="73">
        <f t="shared" si="4"/>
        <v>0</v>
      </c>
      <c r="C48" s="15"/>
      <c r="D48" s="15"/>
      <c r="E48" s="15"/>
      <c r="F48" s="15"/>
      <c r="G48" s="15"/>
      <c r="H48" s="15"/>
    </row>
    <row r="49" spans="1:8" ht="21" x14ac:dyDescent="0.25">
      <c r="A49" s="14" t="s">
        <v>54</v>
      </c>
      <c r="B49" s="73">
        <f t="shared" si="4"/>
        <v>0</v>
      </c>
      <c r="C49" s="15"/>
      <c r="D49" s="15"/>
      <c r="E49" s="15"/>
      <c r="F49" s="15"/>
      <c r="G49" s="15"/>
      <c r="H49" s="15"/>
    </row>
    <row r="50" spans="1:8" ht="21" x14ac:dyDescent="0.25">
      <c r="A50" s="14" t="s">
        <v>55</v>
      </c>
      <c r="B50" s="73">
        <f t="shared" si="4"/>
        <v>0</v>
      </c>
      <c r="C50" s="15"/>
      <c r="D50" s="15"/>
      <c r="E50" s="15"/>
      <c r="F50" s="15"/>
      <c r="G50" s="15"/>
      <c r="H50" s="15"/>
    </row>
    <row r="51" spans="1:8" ht="21" x14ac:dyDescent="0.25">
      <c r="B51" s="72">
        <f t="shared" si="4"/>
        <v>2294763.7400000002</v>
      </c>
      <c r="C51" s="12">
        <f t="shared" ref="C51:H51" si="7">SUM(C52:C60)</f>
        <v>0</v>
      </c>
      <c r="D51" s="12">
        <f t="shared" si="7"/>
        <v>0</v>
      </c>
      <c r="E51" s="12">
        <f t="shared" si="7"/>
        <v>76009.97</v>
      </c>
      <c r="F51" s="12">
        <f t="shared" si="7"/>
        <v>539719.97</v>
      </c>
      <c r="G51" s="12">
        <f t="shared" si="7"/>
        <v>0</v>
      </c>
      <c r="H51" s="12">
        <f t="shared" si="7"/>
        <v>1679033.8</v>
      </c>
    </row>
    <row r="52" spans="1:8" ht="21" x14ac:dyDescent="0.25">
      <c r="A52" s="14" t="s">
        <v>57</v>
      </c>
      <c r="B52" s="73">
        <f t="shared" si="4"/>
        <v>809049.98</v>
      </c>
      <c r="C52" s="15">
        <v>0</v>
      </c>
      <c r="D52" s="15">
        <v>0</v>
      </c>
      <c r="E52" s="15">
        <v>0</v>
      </c>
      <c r="F52" s="15">
        <v>221999.98</v>
      </c>
      <c r="G52" s="15">
        <v>0</v>
      </c>
      <c r="H52" s="15">
        <v>587050</v>
      </c>
    </row>
    <row r="53" spans="1:8" ht="21" x14ac:dyDescent="0.25">
      <c r="A53" s="14" t="s">
        <v>58</v>
      </c>
      <c r="B53" s="73">
        <f t="shared" si="4"/>
        <v>66799.8</v>
      </c>
      <c r="C53" s="15">
        <v>0</v>
      </c>
      <c r="D53" s="15">
        <v>0</v>
      </c>
      <c r="E53" s="15">
        <v>55460</v>
      </c>
      <c r="F53" s="15"/>
      <c r="G53" s="15"/>
      <c r="H53" s="15">
        <v>11339.8</v>
      </c>
    </row>
    <row r="54" spans="1:8" ht="21" x14ac:dyDescent="0.25">
      <c r="A54" s="14" t="s">
        <v>59</v>
      </c>
      <c r="B54" s="73">
        <f t="shared" si="4"/>
        <v>305384</v>
      </c>
      <c r="C54" s="15"/>
      <c r="D54" s="15"/>
      <c r="E54" s="15"/>
      <c r="F54" s="15"/>
      <c r="G54" s="15"/>
      <c r="H54" s="15">
        <v>305384</v>
      </c>
    </row>
    <row r="55" spans="1:8" ht="21" x14ac:dyDescent="0.25">
      <c r="A55" s="14" t="s">
        <v>60</v>
      </c>
      <c r="B55" s="73">
        <f t="shared" si="4"/>
        <v>20549.97</v>
      </c>
      <c r="C55" s="15">
        <v>0</v>
      </c>
      <c r="D55" s="15">
        <v>0</v>
      </c>
      <c r="E55" s="15">
        <v>20549.97</v>
      </c>
      <c r="F55" s="15"/>
      <c r="G55" s="15"/>
      <c r="H55" s="15"/>
    </row>
    <row r="56" spans="1:8" ht="21" x14ac:dyDescent="0.25">
      <c r="A56" s="14" t="s">
        <v>61</v>
      </c>
      <c r="B56" s="73">
        <f t="shared" si="4"/>
        <v>565920</v>
      </c>
      <c r="C56" s="15"/>
      <c r="D56" s="15"/>
      <c r="E56" s="15"/>
      <c r="F56" s="15">
        <v>6600</v>
      </c>
      <c r="G56" s="15">
        <v>0</v>
      </c>
      <c r="H56" s="15">
        <v>559320</v>
      </c>
    </row>
    <row r="57" spans="1:8" ht="21" x14ac:dyDescent="0.25">
      <c r="A57" s="14" t="s">
        <v>62</v>
      </c>
      <c r="B57" s="73">
        <f t="shared" si="4"/>
        <v>527059.99</v>
      </c>
      <c r="C57" s="15"/>
      <c r="D57" s="15"/>
      <c r="E57" s="15"/>
      <c r="F57" s="15">
        <v>311119.99</v>
      </c>
      <c r="G57" s="15">
        <v>0</v>
      </c>
      <c r="H57" s="15">
        <v>215940</v>
      </c>
    </row>
    <row r="58" spans="1:8" ht="21" x14ac:dyDescent="0.25">
      <c r="A58" s="14" t="s">
        <v>63</v>
      </c>
      <c r="B58" s="73">
        <f t="shared" si="4"/>
        <v>0</v>
      </c>
      <c r="C58" s="15"/>
      <c r="D58" s="15"/>
      <c r="E58" s="15"/>
      <c r="F58" s="15"/>
      <c r="G58" s="15"/>
      <c r="H58" s="15"/>
    </row>
    <row r="59" spans="1:8" ht="21" x14ac:dyDescent="0.25">
      <c r="A59" s="14" t="s">
        <v>64</v>
      </c>
      <c r="B59" s="73">
        <f t="shared" si="4"/>
        <v>0</v>
      </c>
      <c r="C59" s="15">
        <v>0</v>
      </c>
      <c r="D59" s="15">
        <v>0</v>
      </c>
      <c r="E59" s="15">
        <v>0</v>
      </c>
      <c r="F59" s="15"/>
      <c r="G59" s="15"/>
      <c r="H59" s="15"/>
    </row>
    <row r="60" spans="1:8" ht="21" x14ac:dyDescent="0.25">
      <c r="A60" s="14" t="s">
        <v>65</v>
      </c>
      <c r="B60" s="73">
        <f t="shared" si="4"/>
        <v>0</v>
      </c>
      <c r="C60" s="15"/>
      <c r="D60" s="15"/>
      <c r="E60" s="15"/>
      <c r="F60" s="15"/>
      <c r="G60" s="15"/>
      <c r="H60" s="15"/>
    </row>
    <row r="61" spans="1:8" ht="21" x14ac:dyDescent="0.25">
      <c r="A61" s="11" t="s">
        <v>66</v>
      </c>
      <c r="B61" s="72">
        <f t="shared" si="4"/>
        <v>0</v>
      </c>
      <c r="C61" s="12">
        <f>SUM(C62:C64)</f>
        <v>0</v>
      </c>
      <c r="D61" s="12">
        <f>SUM(D62:D64)</f>
        <v>0</v>
      </c>
      <c r="E61" s="12">
        <f>SUM(E62:E64)</f>
        <v>0</v>
      </c>
      <c r="F61" s="12"/>
      <c r="G61" s="12"/>
      <c r="H61" s="12"/>
    </row>
    <row r="62" spans="1:8" ht="21" x14ac:dyDescent="0.25">
      <c r="A62" s="14" t="s">
        <v>67</v>
      </c>
      <c r="B62" s="73">
        <f t="shared" si="4"/>
        <v>0</v>
      </c>
      <c r="C62" s="15">
        <v>0</v>
      </c>
      <c r="D62" s="15">
        <v>0</v>
      </c>
      <c r="E62" s="15">
        <v>0</v>
      </c>
      <c r="F62" s="15"/>
      <c r="G62" s="15"/>
      <c r="H62" s="15"/>
    </row>
    <row r="63" spans="1:8" ht="21" x14ac:dyDescent="0.25">
      <c r="A63" s="14" t="s">
        <v>68</v>
      </c>
      <c r="B63" s="73">
        <f t="shared" si="4"/>
        <v>0</v>
      </c>
      <c r="C63" s="15"/>
      <c r="D63" s="15"/>
      <c r="E63" s="15"/>
      <c r="F63" s="15"/>
      <c r="G63" s="15"/>
      <c r="H63" s="15"/>
    </row>
    <row r="64" spans="1:8" ht="21" x14ac:dyDescent="0.25">
      <c r="A64" s="14" t="s">
        <v>69</v>
      </c>
      <c r="B64" s="73">
        <f t="shared" si="4"/>
        <v>0</v>
      </c>
      <c r="C64" s="15"/>
      <c r="D64" s="15"/>
      <c r="E64" s="15"/>
      <c r="F64" s="15"/>
      <c r="G64" s="15"/>
      <c r="H64" s="15"/>
    </row>
    <row r="65" spans="1:8" ht="42" x14ac:dyDescent="0.25">
      <c r="A65" s="14" t="s">
        <v>70</v>
      </c>
      <c r="B65" s="73">
        <f t="shared" si="4"/>
        <v>0</v>
      </c>
      <c r="C65" s="15"/>
      <c r="D65" s="15"/>
      <c r="E65" s="15"/>
      <c r="F65" s="15"/>
      <c r="G65" s="15"/>
      <c r="H65" s="15"/>
    </row>
    <row r="66" spans="1:8" ht="21" x14ac:dyDescent="0.25">
      <c r="A66" s="11" t="s">
        <v>71</v>
      </c>
      <c r="B66" s="73">
        <f t="shared" si="4"/>
        <v>0</v>
      </c>
      <c r="C66" s="12"/>
      <c r="D66" s="12"/>
      <c r="E66" s="12"/>
      <c r="F66" s="12"/>
      <c r="G66" s="12"/>
      <c r="H66" s="12"/>
    </row>
    <row r="67" spans="1:8" ht="21" x14ac:dyDescent="0.25">
      <c r="A67" s="14" t="s">
        <v>72</v>
      </c>
      <c r="B67" s="73">
        <f t="shared" si="4"/>
        <v>0</v>
      </c>
      <c r="C67" s="15"/>
      <c r="D67" s="15"/>
      <c r="E67" s="15"/>
      <c r="F67" s="15"/>
      <c r="G67" s="15"/>
      <c r="H67" s="15"/>
    </row>
    <row r="68" spans="1:8" ht="21" x14ac:dyDescent="0.25">
      <c r="A68" s="14" t="s">
        <v>73</v>
      </c>
      <c r="B68" s="73">
        <f t="shared" si="4"/>
        <v>0</v>
      </c>
      <c r="C68" s="15"/>
      <c r="D68" s="15"/>
      <c r="E68" s="15"/>
      <c r="F68" s="15"/>
      <c r="G68" s="15"/>
      <c r="H68" s="15"/>
    </row>
    <row r="69" spans="1:8" ht="21" x14ac:dyDescent="0.25">
      <c r="A69" s="11" t="s">
        <v>74</v>
      </c>
      <c r="B69" s="73">
        <f t="shared" si="4"/>
        <v>0</v>
      </c>
      <c r="C69" s="12">
        <f>SUM(C70:C72)</f>
        <v>0</v>
      </c>
      <c r="D69" s="12">
        <f>SUM(D70:D72)</f>
        <v>0</v>
      </c>
      <c r="E69" s="12">
        <f>SUM(E70:E72)</f>
        <v>0</v>
      </c>
      <c r="F69" s="12">
        <f t="shared" ref="F69:H69" si="8">SUM(F70:F72)</f>
        <v>0</v>
      </c>
      <c r="G69" s="12">
        <f t="shared" si="8"/>
        <v>0</v>
      </c>
      <c r="H69" s="12">
        <f t="shared" si="8"/>
        <v>0</v>
      </c>
    </row>
    <row r="70" spans="1:8" ht="21" x14ac:dyDescent="0.25">
      <c r="A70" s="14" t="s">
        <v>75</v>
      </c>
      <c r="B70" s="73">
        <f t="shared" si="4"/>
        <v>0</v>
      </c>
      <c r="C70" s="15"/>
      <c r="D70" s="15"/>
      <c r="E70" s="15"/>
      <c r="F70" s="15"/>
      <c r="G70" s="15"/>
      <c r="H70" s="15"/>
    </row>
    <row r="71" spans="1:8" ht="21" x14ac:dyDescent="0.25">
      <c r="A71" s="14" t="s">
        <v>76</v>
      </c>
      <c r="B71" s="73">
        <f t="shared" si="4"/>
        <v>0</v>
      </c>
      <c r="C71" s="15"/>
      <c r="D71" s="15"/>
      <c r="E71" s="15"/>
      <c r="F71" s="15"/>
      <c r="G71" s="15"/>
      <c r="H71" s="15"/>
    </row>
    <row r="72" spans="1:8" ht="21" x14ac:dyDescent="0.25">
      <c r="A72" s="14" t="s">
        <v>77</v>
      </c>
      <c r="B72" s="73">
        <f t="shared" si="4"/>
        <v>0</v>
      </c>
      <c r="C72" s="15"/>
      <c r="D72" s="15"/>
      <c r="E72" s="15"/>
      <c r="F72" s="15"/>
      <c r="G72" s="15"/>
      <c r="H72" s="15"/>
    </row>
    <row r="73" spans="1:8" ht="21" x14ac:dyDescent="0.25">
      <c r="A73" s="17" t="s">
        <v>78</v>
      </c>
      <c r="B73" s="72">
        <f t="shared" si="4"/>
        <v>315575467.31</v>
      </c>
      <c r="C73" s="18">
        <f t="shared" ref="C73:H73" si="9">+C9+C15+C25+C35+C43+C51+C61+C66+C69</f>
        <v>26135416.060000002</v>
      </c>
      <c r="D73" s="18">
        <f t="shared" si="9"/>
        <v>63305953.810000002</v>
      </c>
      <c r="E73" s="18">
        <f t="shared" si="9"/>
        <v>50838083.329999991</v>
      </c>
      <c r="F73" s="18">
        <f t="shared" si="9"/>
        <v>98191413.220000014</v>
      </c>
      <c r="G73" s="18">
        <f t="shared" si="9"/>
        <v>33857845.060000002</v>
      </c>
      <c r="H73" s="18">
        <f t="shared" si="9"/>
        <v>43246755.829999998</v>
      </c>
    </row>
    <row r="74" spans="1:8" ht="21" x14ac:dyDescent="0.25">
      <c r="A74" s="19"/>
      <c r="B74" s="74"/>
      <c r="C74" s="15"/>
      <c r="D74" s="15"/>
      <c r="E74" s="15"/>
      <c r="F74" s="15"/>
      <c r="G74" s="15"/>
      <c r="H74" s="15"/>
    </row>
    <row r="75" spans="1:8" ht="21" x14ac:dyDescent="0.25">
      <c r="A75" s="9" t="s">
        <v>79</v>
      </c>
      <c r="B75" s="36"/>
      <c r="C75" s="20"/>
      <c r="D75" s="36"/>
      <c r="E75" s="36"/>
      <c r="F75" s="36"/>
      <c r="G75" s="36"/>
      <c r="H75" s="36"/>
    </row>
    <row r="76" spans="1:8" ht="21" x14ac:dyDescent="0.25">
      <c r="A76" s="11" t="s">
        <v>80</v>
      </c>
      <c r="B76" s="36"/>
      <c r="C76" s="12"/>
      <c r="D76" s="12"/>
      <c r="E76" s="12"/>
      <c r="F76" s="12"/>
      <c r="G76" s="12"/>
      <c r="H76" s="12"/>
    </row>
    <row r="77" spans="1:8" ht="21" x14ac:dyDescent="0.25">
      <c r="A77" s="14" t="s">
        <v>81</v>
      </c>
      <c r="B77" s="74"/>
      <c r="C77" s="15"/>
      <c r="D77" s="15"/>
      <c r="E77" s="15"/>
      <c r="F77" s="15"/>
      <c r="G77" s="15"/>
      <c r="H77" s="15"/>
    </row>
    <row r="78" spans="1:8" ht="21" x14ac:dyDescent="0.25">
      <c r="A78" s="14" t="s">
        <v>82</v>
      </c>
      <c r="B78" s="74"/>
      <c r="C78" s="15"/>
      <c r="D78" s="15"/>
      <c r="E78" s="15"/>
      <c r="F78" s="15"/>
      <c r="G78" s="15"/>
      <c r="H78" s="15"/>
    </row>
    <row r="79" spans="1:8" ht="21" x14ac:dyDescent="0.25">
      <c r="A79" s="11" t="s">
        <v>83</v>
      </c>
      <c r="B79" s="36"/>
      <c r="C79" s="12"/>
      <c r="D79" s="12"/>
      <c r="E79" s="12"/>
      <c r="F79" s="12"/>
      <c r="G79" s="12"/>
      <c r="H79" s="12"/>
    </row>
    <row r="80" spans="1:8" ht="21" x14ac:dyDescent="0.25">
      <c r="A80" s="14" t="s">
        <v>84</v>
      </c>
      <c r="B80" s="74"/>
      <c r="C80" s="15"/>
      <c r="D80" s="15"/>
      <c r="E80" s="15"/>
      <c r="F80" s="15"/>
      <c r="G80" s="15"/>
      <c r="H80" s="15"/>
    </row>
    <row r="81" spans="1:15" ht="21" x14ac:dyDescent="0.25">
      <c r="A81" s="14" t="s">
        <v>85</v>
      </c>
      <c r="B81" s="74"/>
      <c r="C81" s="15"/>
      <c r="D81" s="15"/>
      <c r="E81" s="15"/>
      <c r="F81" s="15"/>
      <c r="G81" s="15"/>
      <c r="H81" s="15"/>
    </row>
    <row r="82" spans="1:15" ht="21" x14ac:dyDescent="0.25">
      <c r="A82" s="11" t="s">
        <v>86</v>
      </c>
      <c r="B82" s="36"/>
      <c r="C82" s="12"/>
      <c r="D82" s="12"/>
      <c r="E82" s="12"/>
      <c r="F82" s="12"/>
      <c r="G82" s="12"/>
      <c r="H82" s="12"/>
    </row>
    <row r="83" spans="1:15" ht="21" x14ac:dyDescent="0.25">
      <c r="A83" s="14" t="s">
        <v>87</v>
      </c>
      <c r="B83" s="15"/>
      <c r="C83" s="15"/>
      <c r="D83" s="15"/>
      <c r="E83" s="15"/>
      <c r="F83" s="15"/>
      <c r="G83" s="15"/>
      <c r="H83" s="15"/>
    </row>
    <row r="84" spans="1:15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</row>
    <row r="85" spans="1:15" ht="21" x14ac:dyDescent="0.35">
      <c r="A85" s="21"/>
      <c r="B85" s="16"/>
      <c r="C85" s="16"/>
      <c r="D85" s="16"/>
      <c r="E85" s="16"/>
      <c r="F85" s="16"/>
      <c r="G85" s="16"/>
      <c r="H85" s="16"/>
    </row>
    <row r="86" spans="1:15" ht="21" x14ac:dyDescent="0.25">
      <c r="A86" s="22" t="s">
        <v>89</v>
      </c>
      <c r="B86" s="23"/>
      <c r="C86" s="23"/>
      <c r="D86" s="8"/>
      <c r="E86" s="8"/>
      <c r="F86" s="8"/>
      <c r="G86" s="8"/>
      <c r="H86" s="8"/>
    </row>
    <row r="87" spans="1:15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</row>
    <row r="88" spans="1:15" ht="21" x14ac:dyDescent="0.35">
      <c r="A88" s="21"/>
      <c r="B88" s="16"/>
      <c r="C88" s="16"/>
      <c r="D88" s="16"/>
      <c r="E88" s="16"/>
      <c r="F88" s="16"/>
      <c r="G88" s="16"/>
      <c r="H88" s="16"/>
    </row>
    <row r="89" spans="1:15" ht="21" x14ac:dyDescent="0.35">
      <c r="A89" s="21"/>
      <c r="B89" s="16"/>
      <c r="C89" s="16"/>
      <c r="D89" s="16"/>
      <c r="E89" s="16"/>
      <c r="F89" s="16"/>
      <c r="G89" s="16"/>
      <c r="H89" s="16"/>
    </row>
    <row r="90" spans="1:15" ht="21" x14ac:dyDescent="0.35">
      <c r="A90" s="21"/>
      <c r="B90" s="16"/>
      <c r="C90" s="16"/>
      <c r="D90" s="16"/>
      <c r="E90" s="16"/>
      <c r="F90" s="16"/>
      <c r="G90" s="16"/>
      <c r="H90" s="16"/>
    </row>
    <row r="91" spans="1:15" ht="21" x14ac:dyDescent="0.35">
      <c r="A91" s="21"/>
      <c r="B91" s="16"/>
      <c r="D91" s="16"/>
      <c r="E91" s="16"/>
      <c r="F91" s="16"/>
      <c r="G91" s="16"/>
      <c r="H91" s="16"/>
    </row>
    <row r="92" spans="1:15" ht="21" x14ac:dyDescent="0.35">
      <c r="A92" s="76" t="s">
        <v>91</v>
      </c>
      <c r="B92" s="47"/>
      <c r="C92" s="47" t="s">
        <v>116</v>
      </c>
      <c r="D92" s="47"/>
      <c r="E92" s="47"/>
      <c r="F92" s="47"/>
      <c r="G92" s="47"/>
      <c r="H92" s="47"/>
      <c r="I92" s="3"/>
      <c r="J92" s="3"/>
      <c r="K92" s="3"/>
    </row>
    <row r="93" spans="1:15" ht="21" x14ac:dyDescent="0.25">
      <c r="A93" s="26" t="s">
        <v>100</v>
      </c>
      <c r="B93" s="37"/>
      <c r="C93" s="37"/>
      <c r="D93" s="26" t="s">
        <v>121</v>
      </c>
      <c r="E93" s="37"/>
      <c r="F93" s="37"/>
      <c r="G93" s="37"/>
      <c r="H93" s="37"/>
      <c r="I93" s="4"/>
      <c r="J93" s="4"/>
      <c r="K93" s="4"/>
      <c r="L93" s="4"/>
      <c r="M93" s="4"/>
      <c r="N93" s="4"/>
      <c r="O93" s="4"/>
    </row>
    <row r="94" spans="1:15" ht="21" x14ac:dyDescent="0.35">
      <c r="A94" s="27"/>
      <c r="B94" s="27"/>
      <c r="C94" s="27"/>
      <c r="D94" s="27"/>
      <c r="E94" s="27"/>
      <c r="F94" s="27"/>
      <c r="G94" s="27"/>
      <c r="H94" s="27"/>
      <c r="I94" s="3"/>
      <c r="J94" s="3"/>
      <c r="K94" s="3"/>
      <c r="L94" s="3"/>
      <c r="M94" s="3"/>
      <c r="N94" s="3"/>
      <c r="O94" s="3"/>
    </row>
    <row r="95" spans="1:15" ht="21" x14ac:dyDescent="0.35">
      <c r="A95" s="83"/>
      <c r="B95" s="83"/>
      <c r="C95" s="83"/>
      <c r="D95" s="83"/>
      <c r="E95" s="83"/>
      <c r="F95" s="83"/>
      <c r="G95" s="83"/>
      <c r="H95" s="83"/>
      <c r="I95" s="3"/>
      <c r="J95" s="3"/>
      <c r="K95" s="3"/>
      <c r="L95" s="3"/>
      <c r="M95" s="3"/>
      <c r="N95" s="3"/>
      <c r="O95" s="3"/>
    </row>
    <row r="96" spans="1:15" ht="21" x14ac:dyDescent="0.25">
      <c r="A96" s="82"/>
      <c r="B96" s="82"/>
      <c r="C96" s="82"/>
      <c r="D96" s="82"/>
      <c r="E96" s="82"/>
      <c r="F96" s="82"/>
      <c r="G96" s="82"/>
      <c r="H96" s="82"/>
      <c r="I96" s="5"/>
      <c r="J96" s="5"/>
      <c r="K96" s="5"/>
      <c r="L96" s="5"/>
      <c r="M96" s="5"/>
      <c r="N96" s="5"/>
      <c r="O96" s="5"/>
    </row>
    <row r="97" spans="1:15" ht="21" x14ac:dyDescent="0.35">
      <c r="A97" s="83"/>
      <c r="B97" s="83"/>
      <c r="C97" s="83"/>
      <c r="D97" s="76"/>
      <c r="E97" s="76"/>
      <c r="F97" s="76"/>
      <c r="G97" s="76"/>
      <c r="H97" s="76"/>
      <c r="I97" s="3"/>
      <c r="J97" s="3"/>
      <c r="K97" s="3"/>
      <c r="L97" s="3"/>
      <c r="M97" s="3"/>
      <c r="N97" s="3"/>
      <c r="O97" s="3"/>
    </row>
    <row r="98" spans="1:15" ht="21" x14ac:dyDescent="0.35">
      <c r="A98" s="84"/>
      <c r="B98" s="84"/>
      <c r="C98" s="84"/>
      <c r="D98" s="77"/>
      <c r="E98" s="77"/>
      <c r="F98" s="77"/>
      <c r="G98" s="77"/>
      <c r="H98" s="77"/>
      <c r="I98" s="6"/>
      <c r="J98" s="6"/>
      <c r="K98" s="6"/>
      <c r="L98" s="6"/>
      <c r="M98" s="6"/>
      <c r="N98" s="6"/>
      <c r="O98" s="6"/>
    </row>
  </sheetData>
  <mergeCells count="9">
    <mergeCell ref="A96:H96"/>
    <mergeCell ref="A97:C97"/>
    <mergeCell ref="A98:C98"/>
    <mergeCell ref="A1:H1"/>
    <mergeCell ref="A2:H2"/>
    <mergeCell ref="A3:H3"/>
    <mergeCell ref="A4:H4"/>
    <mergeCell ref="A5:H5"/>
    <mergeCell ref="A95:H95"/>
  </mergeCells>
  <pageMargins left="1.06" right="0.57999999999999996" top="0.63" bottom="0.44" header="0.31496062992125984" footer="0.31496062992125984"/>
  <pageSetup paperSize="9" scale="48" orientation="landscape" r:id="rId1"/>
  <rowBreaks count="1" manualBreakCount="1">
    <brk id="47" max="22" man="1"/>
  </rowBreaks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view="pageBreakPreview" zoomScale="60" zoomScaleNormal="100" workbookViewId="0">
      <selection sqref="A1:XFD104857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9" width="22.42578125" style="2" customWidth="1"/>
    <col min="10" max="10" width="0.28515625" customWidth="1"/>
    <col min="23" max="23" width="33.7109375" customWidth="1"/>
    <col min="24" max="24" width="20.140625" customWidth="1"/>
  </cols>
  <sheetData>
    <row r="1" spans="1:11" ht="2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K1" s="1" t="s">
        <v>1</v>
      </c>
    </row>
    <row r="2" spans="1:11" ht="21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K2" s="28" t="s">
        <v>3</v>
      </c>
    </row>
    <row r="3" spans="1:11" ht="21" x14ac:dyDescent="0.3">
      <c r="A3" s="85">
        <v>2021</v>
      </c>
      <c r="B3" s="85"/>
      <c r="C3" s="85"/>
      <c r="D3" s="85"/>
      <c r="E3" s="85"/>
      <c r="F3" s="85"/>
      <c r="G3" s="85"/>
      <c r="H3" s="85"/>
      <c r="I3" s="85"/>
      <c r="K3" s="28" t="s">
        <v>4</v>
      </c>
    </row>
    <row r="4" spans="1:11" ht="21" x14ac:dyDescent="0.3">
      <c r="A4" s="85" t="s">
        <v>5</v>
      </c>
      <c r="B4" s="85"/>
      <c r="C4" s="85"/>
      <c r="D4" s="85"/>
      <c r="E4" s="85"/>
      <c r="F4" s="85"/>
      <c r="G4" s="85"/>
      <c r="H4" s="85"/>
      <c r="I4" s="85"/>
      <c r="K4" s="1" t="s">
        <v>6</v>
      </c>
    </row>
    <row r="5" spans="1:11" ht="21" x14ac:dyDescent="0.35">
      <c r="A5" s="84" t="s">
        <v>7</v>
      </c>
      <c r="B5" s="84"/>
      <c r="C5" s="84"/>
      <c r="D5" s="84"/>
      <c r="E5" s="84"/>
      <c r="F5" s="84"/>
      <c r="G5" s="84"/>
      <c r="H5" s="84"/>
      <c r="I5" s="84"/>
      <c r="K5" s="28" t="s">
        <v>8</v>
      </c>
    </row>
    <row r="6" spans="1:11" ht="21" x14ac:dyDescent="0.35">
      <c r="A6" s="21"/>
      <c r="B6" s="16"/>
      <c r="C6" s="16"/>
      <c r="D6" s="16"/>
      <c r="E6" s="16"/>
      <c r="F6" s="16"/>
      <c r="G6" s="16"/>
      <c r="H6" s="16"/>
      <c r="I6" s="16"/>
      <c r="K6" s="28" t="s">
        <v>9</v>
      </c>
    </row>
    <row r="7" spans="1:11" ht="48.75" customHeight="1" x14ac:dyDescent="0.25">
      <c r="A7" s="7" t="s">
        <v>10</v>
      </c>
      <c r="B7" s="8" t="s">
        <v>94</v>
      </c>
      <c r="C7" s="8" t="s">
        <v>93</v>
      </c>
      <c r="D7" s="8" t="s">
        <v>95</v>
      </c>
      <c r="E7" s="8" t="s">
        <v>99</v>
      </c>
      <c r="F7" s="8" t="s">
        <v>101</v>
      </c>
      <c r="G7" s="8" t="s">
        <v>103</v>
      </c>
      <c r="H7" s="8" t="s">
        <v>123</v>
      </c>
      <c r="I7" s="8" t="s">
        <v>124</v>
      </c>
    </row>
    <row r="8" spans="1:11" ht="21" x14ac:dyDescent="0.25">
      <c r="A8" s="9" t="s">
        <v>13</v>
      </c>
      <c r="B8" s="10">
        <f>+C8+D8+E8+I8+F8+G8+H8</f>
        <v>365572020.06</v>
      </c>
      <c r="C8" s="10">
        <f t="shared" ref="C8:I8" si="0">+C9+C15+C25+C35+C43+C51+C61+C66+C69</f>
        <v>26135416.060000002</v>
      </c>
      <c r="D8" s="10">
        <f t="shared" si="0"/>
        <v>63305953.810000002</v>
      </c>
      <c r="E8" s="10">
        <f t="shared" si="0"/>
        <v>50838083.329999991</v>
      </c>
      <c r="F8" s="10">
        <f t="shared" si="0"/>
        <v>98191413.220000014</v>
      </c>
      <c r="G8" s="10">
        <f t="shared" si="0"/>
        <v>33857845.060000002</v>
      </c>
      <c r="H8" s="10">
        <f t="shared" ref="H8" si="1">+H9+H15+H25+H35+H43+H51+H61+H66+H69</f>
        <v>43246755.829999998</v>
      </c>
      <c r="I8" s="10">
        <f t="shared" si="0"/>
        <v>49996552.749999993</v>
      </c>
    </row>
    <row r="9" spans="1:11" ht="21" x14ac:dyDescent="0.25">
      <c r="A9" s="11" t="s">
        <v>14</v>
      </c>
      <c r="B9" s="72">
        <f>+B10+B11+B14</f>
        <v>192338804.68000001</v>
      </c>
      <c r="C9" s="12">
        <f t="shared" ref="C9:I9" si="2">SUM(C10:C14)</f>
        <v>22766792.82</v>
      </c>
      <c r="D9" s="12">
        <f t="shared" si="2"/>
        <v>28230392.629999999</v>
      </c>
      <c r="E9" s="12">
        <f t="shared" si="2"/>
        <v>25445793.300000001</v>
      </c>
      <c r="F9" s="12">
        <f t="shared" si="2"/>
        <v>23562320.590000004</v>
      </c>
      <c r="G9" s="12">
        <f t="shared" si="2"/>
        <v>22947208.460000001</v>
      </c>
      <c r="H9" s="12">
        <f t="shared" ref="H9" si="3">SUM(H10:H14)</f>
        <v>25629481.370000001</v>
      </c>
      <c r="I9" s="12">
        <f t="shared" si="2"/>
        <v>43756815.509999998</v>
      </c>
    </row>
    <row r="10" spans="1:11" ht="21" x14ac:dyDescent="0.25">
      <c r="A10" s="14" t="s">
        <v>15</v>
      </c>
      <c r="B10" s="73">
        <f>+C10+D10+E10+I10+F10+G10+H10</f>
        <v>150840909.97</v>
      </c>
      <c r="C10" s="15">
        <v>18905785.859999999</v>
      </c>
      <c r="D10" s="15">
        <v>24378825.5</v>
      </c>
      <c r="E10" s="15">
        <v>21401748.710000001</v>
      </c>
      <c r="F10" s="15">
        <v>19518472.600000001</v>
      </c>
      <c r="G10" s="15">
        <v>19022460.170000002</v>
      </c>
      <c r="H10" s="15">
        <v>21584924.260000002</v>
      </c>
      <c r="I10" s="15">
        <v>26028692.870000001</v>
      </c>
    </row>
    <row r="11" spans="1:11" ht="21" x14ac:dyDescent="0.25">
      <c r="A11" s="14" t="s">
        <v>16</v>
      </c>
      <c r="B11" s="73">
        <f>+C11+D11+E11+I11+F11+G11+H11</f>
        <v>20048481.07</v>
      </c>
      <c r="C11" s="15">
        <v>1007000</v>
      </c>
      <c r="D11" s="15">
        <v>1007500</v>
      </c>
      <c r="E11" s="15">
        <v>1037000</v>
      </c>
      <c r="F11" s="15">
        <v>1065000</v>
      </c>
      <c r="G11" s="15">
        <v>1055000</v>
      </c>
      <c r="H11" s="15">
        <v>1064000</v>
      </c>
      <c r="I11" s="15">
        <v>13812981.07</v>
      </c>
    </row>
    <row r="12" spans="1:11" ht="21" x14ac:dyDescent="0.25">
      <c r="A12" s="14" t="s">
        <v>17</v>
      </c>
      <c r="B12" s="73">
        <f t="shared" ref="B12:B13" si="4">+C12+D12+E12+I12+F12+G12</f>
        <v>0</v>
      </c>
      <c r="C12" s="15"/>
      <c r="D12" s="15"/>
      <c r="E12" s="15"/>
      <c r="F12" s="15"/>
      <c r="G12" s="15"/>
      <c r="H12" s="15"/>
      <c r="I12" s="15"/>
    </row>
    <row r="13" spans="1:11" ht="21" x14ac:dyDescent="0.25">
      <c r="A13" s="14" t="s">
        <v>18</v>
      </c>
      <c r="B13" s="73">
        <f t="shared" si="4"/>
        <v>0</v>
      </c>
      <c r="C13" s="15"/>
      <c r="D13" s="15"/>
      <c r="E13" s="15"/>
      <c r="F13" s="15"/>
      <c r="G13" s="15"/>
      <c r="H13" s="15"/>
      <c r="I13" s="15"/>
    </row>
    <row r="14" spans="1:11" ht="21" x14ac:dyDescent="0.25">
      <c r="A14" s="14" t="s">
        <v>19</v>
      </c>
      <c r="B14" s="73">
        <f>+C14+D14+E14+I14+F14+G14+H14</f>
        <v>21449413.640000001</v>
      </c>
      <c r="C14" s="15">
        <v>2854006.96</v>
      </c>
      <c r="D14" s="15">
        <v>2844067.13</v>
      </c>
      <c r="E14" s="15">
        <v>3007044.59</v>
      </c>
      <c r="F14" s="15">
        <v>2978847.99</v>
      </c>
      <c r="G14" s="15">
        <v>2869748.29</v>
      </c>
      <c r="H14" s="15">
        <v>2980557.11</v>
      </c>
      <c r="I14" s="15">
        <v>3915141.57</v>
      </c>
    </row>
    <row r="15" spans="1:11" ht="21" x14ac:dyDescent="0.25">
      <c r="A15" s="11" t="s">
        <v>20</v>
      </c>
      <c r="B15" s="72">
        <f>+B16+B17+B18+B19+B20+B21+B22+B23+B24</f>
        <v>49456682.920000002</v>
      </c>
      <c r="C15" s="12">
        <f t="shared" ref="C15:I15" si="5">SUM(C16:C24)</f>
        <v>3368623.2400000007</v>
      </c>
      <c r="D15" s="12">
        <f t="shared" si="5"/>
        <v>5552467.1600000001</v>
      </c>
      <c r="E15" s="12">
        <f t="shared" si="5"/>
        <v>8165745.459999999</v>
      </c>
      <c r="F15" s="12">
        <f t="shared" si="5"/>
        <v>7458113.0800000001</v>
      </c>
      <c r="G15" s="12">
        <f t="shared" si="5"/>
        <v>5595479.6899999995</v>
      </c>
      <c r="H15" s="12">
        <f t="shared" ref="H15" si="6">SUM(H16:H24)</f>
        <v>14237571.59</v>
      </c>
      <c r="I15" s="12">
        <f t="shared" si="5"/>
        <v>5078682.6999999993</v>
      </c>
    </row>
    <row r="16" spans="1:11" ht="21" x14ac:dyDescent="0.25">
      <c r="A16" s="14" t="s">
        <v>21</v>
      </c>
      <c r="B16" s="73">
        <f>+C16+D16+E16+I16+F16+G16+H16</f>
        <v>19235682.020000003</v>
      </c>
      <c r="C16" s="15">
        <v>1905706.01</v>
      </c>
      <c r="D16" s="15">
        <v>1473289.48</v>
      </c>
      <c r="E16" s="15">
        <v>3424858.29</v>
      </c>
      <c r="F16" s="15">
        <v>3049643.57</v>
      </c>
      <c r="G16" s="15">
        <v>3095423.81</v>
      </c>
      <c r="H16" s="15">
        <v>4185443.83</v>
      </c>
      <c r="I16" s="15">
        <v>2101317.0299999998</v>
      </c>
    </row>
    <row r="17" spans="1:9" ht="21" x14ac:dyDescent="0.25">
      <c r="A17" s="14" t="s">
        <v>22</v>
      </c>
      <c r="B17" s="73">
        <f t="shared" ref="B17:B24" si="7">+C17+D17+E17+I17+F17+G17+H17</f>
        <v>487085.03</v>
      </c>
      <c r="C17" s="15">
        <v>0</v>
      </c>
      <c r="D17" s="15">
        <v>3100</v>
      </c>
      <c r="E17" s="15">
        <v>0</v>
      </c>
      <c r="F17" s="15"/>
      <c r="G17" s="15">
        <v>344735.59</v>
      </c>
      <c r="H17" s="15">
        <v>0</v>
      </c>
      <c r="I17" s="15">
        <v>139249.44</v>
      </c>
    </row>
    <row r="18" spans="1:9" ht="21" x14ac:dyDescent="0.25">
      <c r="A18" s="14" t="s">
        <v>23</v>
      </c>
      <c r="B18" s="73">
        <f t="shared" si="7"/>
        <v>3618100</v>
      </c>
      <c r="C18" s="15">
        <v>0</v>
      </c>
      <c r="D18" s="15">
        <v>736600</v>
      </c>
      <c r="E18" s="15">
        <v>155300</v>
      </c>
      <c r="F18" s="15">
        <v>1365050</v>
      </c>
      <c r="G18" s="15">
        <v>469800</v>
      </c>
      <c r="H18" s="15">
        <v>891350</v>
      </c>
      <c r="I18" s="15">
        <v>0</v>
      </c>
    </row>
    <row r="19" spans="1:9" ht="18" customHeight="1" x14ac:dyDescent="0.25">
      <c r="A19" s="14" t="s">
        <v>24</v>
      </c>
      <c r="B19" s="73">
        <f t="shared" si="7"/>
        <v>7464</v>
      </c>
      <c r="C19" s="15">
        <v>0</v>
      </c>
      <c r="D19" s="15">
        <v>0</v>
      </c>
      <c r="E19" s="15">
        <v>0</v>
      </c>
      <c r="F19" s="15"/>
      <c r="G19" s="15">
        <v>7464</v>
      </c>
      <c r="H19" s="15">
        <v>0</v>
      </c>
      <c r="I19" s="15">
        <v>0</v>
      </c>
    </row>
    <row r="20" spans="1:9" ht="21" x14ac:dyDescent="0.25">
      <c r="A20" s="14" t="s">
        <v>25</v>
      </c>
      <c r="B20" s="73">
        <f t="shared" si="7"/>
        <v>3988154.4499999997</v>
      </c>
      <c r="C20" s="15">
        <v>543581.42000000004</v>
      </c>
      <c r="D20" s="15">
        <v>531311.77</v>
      </c>
      <c r="E20" s="15">
        <v>556076.13</v>
      </c>
      <c r="F20" s="15">
        <v>503592.08</v>
      </c>
      <c r="G20" s="15">
        <v>528295.15</v>
      </c>
      <c r="H20" s="15">
        <v>763602.75</v>
      </c>
      <c r="I20" s="15">
        <v>561695.15</v>
      </c>
    </row>
    <row r="21" spans="1:9" ht="21" x14ac:dyDescent="0.25">
      <c r="A21" s="14" t="s">
        <v>26</v>
      </c>
      <c r="B21" s="73">
        <f t="shared" si="7"/>
        <v>4561979.5599999996</v>
      </c>
      <c r="C21" s="15">
        <v>705583.26</v>
      </c>
      <c r="D21" s="15">
        <v>482951.1</v>
      </c>
      <c r="E21" s="15">
        <v>745677.35</v>
      </c>
      <c r="F21" s="15">
        <v>1131402.8</v>
      </c>
      <c r="G21" s="15">
        <v>573102.38</v>
      </c>
      <c r="H21" s="15">
        <v>799282.67</v>
      </c>
      <c r="I21" s="15">
        <v>123980</v>
      </c>
    </row>
    <row r="22" spans="1:9" ht="42" x14ac:dyDescent="0.25">
      <c r="A22" s="14" t="s">
        <v>27</v>
      </c>
      <c r="B22" s="73">
        <f t="shared" si="7"/>
        <v>3279747.96</v>
      </c>
      <c r="C22" s="15">
        <v>0</v>
      </c>
      <c r="D22" s="15">
        <v>604548.65</v>
      </c>
      <c r="E22" s="15">
        <v>494954.5</v>
      </c>
      <c r="F22" s="15">
        <v>60346.46</v>
      </c>
      <c r="G22" s="15">
        <v>131688.03</v>
      </c>
      <c r="H22" s="15">
        <v>1913398.4</v>
      </c>
      <c r="I22" s="15">
        <v>74811.92</v>
      </c>
    </row>
    <row r="23" spans="1:9" ht="21" x14ac:dyDescent="0.25">
      <c r="A23" s="14" t="s">
        <v>28</v>
      </c>
      <c r="B23" s="73">
        <f t="shared" si="7"/>
        <v>4772333.54</v>
      </c>
      <c r="C23" s="15">
        <v>141025.89000000001</v>
      </c>
      <c r="D23" s="15">
        <v>140870.35999999999</v>
      </c>
      <c r="E23" s="15">
        <v>295161.59000000003</v>
      </c>
      <c r="F23" s="15">
        <v>1348078.17</v>
      </c>
      <c r="G23" s="15">
        <v>444970.73</v>
      </c>
      <c r="H23" s="15">
        <v>324597.64</v>
      </c>
      <c r="I23" s="15">
        <v>2077629.16</v>
      </c>
    </row>
    <row r="24" spans="1:9" ht="21" x14ac:dyDescent="0.25">
      <c r="A24" s="14" t="s">
        <v>29</v>
      </c>
      <c r="B24" s="73">
        <f t="shared" si="7"/>
        <v>9506136.3599999994</v>
      </c>
      <c r="C24" s="15">
        <v>72726.66</v>
      </c>
      <c r="D24" s="15">
        <v>1579795.8</v>
      </c>
      <c r="E24" s="15">
        <v>2493717.6</v>
      </c>
      <c r="F24" s="15">
        <v>0</v>
      </c>
      <c r="G24" s="15">
        <v>0</v>
      </c>
      <c r="H24" s="15">
        <v>5359896.3</v>
      </c>
      <c r="I24" s="15">
        <v>0</v>
      </c>
    </row>
    <row r="25" spans="1:9" ht="21" x14ac:dyDescent="0.25">
      <c r="A25" s="11" t="s">
        <v>30</v>
      </c>
      <c r="B25" s="72">
        <f>+B26+B27+B28+B29+B30+B31+B32+B33+B34</f>
        <v>120489628.84999999</v>
      </c>
      <c r="C25" s="12">
        <f t="shared" ref="C25:I25" si="8">SUM(C26:C34)</f>
        <v>0</v>
      </c>
      <c r="D25" s="12">
        <f t="shared" si="8"/>
        <v>29523094.02</v>
      </c>
      <c r="E25" s="12">
        <f t="shared" si="8"/>
        <v>17138966.34</v>
      </c>
      <c r="F25" s="12">
        <f t="shared" si="8"/>
        <v>66575221.850000001</v>
      </c>
      <c r="G25" s="12">
        <f t="shared" si="8"/>
        <v>5210569.3900000006</v>
      </c>
      <c r="H25" s="12">
        <f t="shared" ref="H25" si="9">SUM(H26:H34)</f>
        <v>1690669.0699999998</v>
      </c>
      <c r="I25" s="12">
        <f t="shared" si="8"/>
        <v>351108.18</v>
      </c>
    </row>
    <row r="26" spans="1:9" ht="21" x14ac:dyDescent="0.25">
      <c r="A26" s="14" t="s">
        <v>31</v>
      </c>
      <c r="B26" s="73">
        <f t="shared" ref="B26:B34" si="10">+C26+D26+E26+I26+F26+G26+H26</f>
        <v>483269.54000000004</v>
      </c>
      <c r="C26" s="15">
        <v>0</v>
      </c>
      <c r="D26" s="15">
        <v>23950</v>
      </c>
      <c r="E26" s="15">
        <v>0</v>
      </c>
      <c r="F26" s="15"/>
      <c r="G26" s="15">
        <v>301399.14</v>
      </c>
      <c r="H26" s="15">
        <v>0</v>
      </c>
      <c r="I26" s="15">
        <v>157920.4</v>
      </c>
    </row>
    <row r="27" spans="1:9" ht="21" x14ac:dyDescent="0.25">
      <c r="A27" s="14" t="s">
        <v>32</v>
      </c>
      <c r="B27" s="73">
        <f t="shared" si="10"/>
        <v>15199.91</v>
      </c>
      <c r="C27" s="15">
        <v>0</v>
      </c>
      <c r="D27" s="15">
        <v>0</v>
      </c>
      <c r="E27" s="15">
        <v>15199.91</v>
      </c>
      <c r="F27" s="15"/>
      <c r="G27" s="15"/>
      <c r="H27" s="15">
        <v>0</v>
      </c>
      <c r="I27" s="15">
        <v>0</v>
      </c>
    </row>
    <row r="28" spans="1:9" ht="21" x14ac:dyDescent="0.25">
      <c r="A28" s="14" t="s">
        <v>33</v>
      </c>
      <c r="B28" s="73">
        <f t="shared" si="10"/>
        <v>109052486.82000001</v>
      </c>
      <c r="C28" s="15">
        <v>0</v>
      </c>
      <c r="D28" s="15">
        <v>29352067.309999999</v>
      </c>
      <c r="E28" s="15">
        <v>14583333</v>
      </c>
      <c r="F28" s="15">
        <v>65112295.060000002</v>
      </c>
      <c r="G28" s="15">
        <v>4791.45</v>
      </c>
      <c r="H28" s="15">
        <v>0</v>
      </c>
      <c r="I28" s="15">
        <v>0</v>
      </c>
    </row>
    <row r="29" spans="1:9" ht="21" x14ac:dyDescent="0.25">
      <c r="A29" s="14" t="s">
        <v>34</v>
      </c>
      <c r="B29" s="73">
        <f t="shared" si="10"/>
        <v>1015339.57</v>
      </c>
      <c r="C29" s="15">
        <v>0</v>
      </c>
      <c r="D29" s="15">
        <v>0</v>
      </c>
      <c r="E29" s="15">
        <v>1014543</v>
      </c>
      <c r="F29" s="15"/>
      <c r="G29" s="15">
        <v>796.57</v>
      </c>
      <c r="H29" s="15">
        <v>0</v>
      </c>
      <c r="I29" s="15">
        <v>0</v>
      </c>
    </row>
    <row r="30" spans="1:9" ht="21" x14ac:dyDescent="0.25">
      <c r="A30" s="14" t="s">
        <v>35</v>
      </c>
      <c r="B30" s="73">
        <f t="shared" si="10"/>
        <v>285862.49</v>
      </c>
      <c r="C30" s="15">
        <v>0</v>
      </c>
      <c r="D30" s="15">
        <v>0</v>
      </c>
      <c r="E30" s="15">
        <v>2879.97</v>
      </c>
      <c r="F30" s="15">
        <v>11625.63</v>
      </c>
      <c r="G30" s="15">
        <v>3536.87</v>
      </c>
      <c r="H30" s="15">
        <v>267820.02</v>
      </c>
      <c r="I30" s="15">
        <v>0</v>
      </c>
    </row>
    <row r="31" spans="1:9" ht="21" x14ac:dyDescent="0.25">
      <c r="A31" s="14" t="s">
        <v>36</v>
      </c>
      <c r="B31" s="73">
        <f t="shared" si="10"/>
        <v>162412.09</v>
      </c>
      <c r="C31" s="15">
        <v>0</v>
      </c>
      <c r="D31" s="15">
        <v>0</v>
      </c>
      <c r="E31" s="15">
        <v>18169.79</v>
      </c>
      <c r="F31" s="15">
        <v>137751.79999999999</v>
      </c>
      <c r="G31" s="15">
        <v>6490.5</v>
      </c>
      <c r="H31" s="15">
        <v>0</v>
      </c>
      <c r="I31" s="15">
        <v>0</v>
      </c>
    </row>
    <row r="32" spans="1:9" ht="21" x14ac:dyDescent="0.25">
      <c r="A32" s="14" t="s">
        <v>37</v>
      </c>
      <c r="B32" s="73">
        <f t="shared" si="10"/>
        <v>4095833.85</v>
      </c>
      <c r="C32" s="15">
        <v>0</v>
      </c>
      <c r="D32" s="15">
        <v>0</v>
      </c>
      <c r="E32" s="15">
        <v>41454.97</v>
      </c>
      <c r="F32" s="15">
        <v>409516.83</v>
      </c>
      <c r="G32" s="15">
        <v>3609701.95</v>
      </c>
      <c r="H32" s="15">
        <v>35160.1</v>
      </c>
      <c r="I32" s="15">
        <v>0</v>
      </c>
    </row>
    <row r="33" spans="1:9" ht="42" x14ac:dyDescent="0.25">
      <c r="A33" s="14" t="s">
        <v>38</v>
      </c>
      <c r="B33" s="73">
        <f t="shared" si="10"/>
        <v>0</v>
      </c>
      <c r="C33" s="15"/>
      <c r="D33" s="15"/>
      <c r="E33" s="15"/>
      <c r="F33" s="15"/>
      <c r="G33" s="15"/>
      <c r="H33" s="15">
        <v>0</v>
      </c>
      <c r="I33" s="15">
        <v>0</v>
      </c>
    </row>
    <row r="34" spans="1:9" ht="21" x14ac:dyDescent="0.25">
      <c r="A34" s="14" t="s">
        <v>39</v>
      </c>
      <c r="B34" s="73">
        <f t="shared" si="10"/>
        <v>5379224.5800000001</v>
      </c>
      <c r="C34" s="15">
        <v>0</v>
      </c>
      <c r="D34" s="15">
        <v>147076.71</v>
      </c>
      <c r="E34" s="15">
        <v>1463385.7</v>
      </c>
      <c r="F34" s="15">
        <v>904032.53</v>
      </c>
      <c r="G34" s="15">
        <v>1283852.9099999999</v>
      </c>
      <c r="H34" s="15">
        <v>1387688.95</v>
      </c>
      <c r="I34" s="15">
        <v>193187.78</v>
      </c>
    </row>
    <row r="35" spans="1:9" ht="21" x14ac:dyDescent="0.25">
      <c r="A35" s="11" t="s">
        <v>40</v>
      </c>
      <c r="B35" s="72">
        <f>+B36+B37+B38+B39+B40+B41+B42+B43+B44+B45+B46+B47+B48+B49+B50</f>
        <v>192193.51</v>
      </c>
      <c r="C35" s="12">
        <f t="shared" ref="C35:I35" si="11">SUM(C36:C41)</f>
        <v>0</v>
      </c>
      <c r="D35" s="12">
        <f t="shared" si="11"/>
        <v>0</v>
      </c>
      <c r="E35" s="12">
        <f t="shared" si="11"/>
        <v>11568.26</v>
      </c>
      <c r="F35" s="12">
        <f t="shared" si="11"/>
        <v>56037.73</v>
      </c>
      <c r="G35" s="12">
        <f t="shared" si="11"/>
        <v>104587.52</v>
      </c>
      <c r="H35" s="12">
        <f t="shared" ref="H35" si="12">SUM(H36:H41)</f>
        <v>10000</v>
      </c>
      <c r="I35" s="12">
        <f t="shared" si="11"/>
        <v>10000</v>
      </c>
    </row>
    <row r="36" spans="1:9" ht="21" x14ac:dyDescent="0.25">
      <c r="A36" s="14" t="s">
        <v>41</v>
      </c>
      <c r="B36" s="73">
        <f t="shared" ref="B36:B42" si="13">+C36+D36+E36+I36+F36+G36+H36</f>
        <v>192193.51</v>
      </c>
      <c r="C36" s="15">
        <v>0</v>
      </c>
      <c r="D36" s="15">
        <v>0</v>
      </c>
      <c r="E36" s="15">
        <v>11568.26</v>
      </c>
      <c r="F36" s="15">
        <v>56037.73</v>
      </c>
      <c r="G36" s="15">
        <v>104587.52</v>
      </c>
      <c r="H36" s="15">
        <v>10000</v>
      </c>
      <c r="I36" s="15">
        <v>10000</v>
      </c>
    </row>
    <row r="37" spans="1:9" ht="21" x14ac:dyDescent="0.25">
      <c r="A37" s="14" t="s">
        <v>42</v>
      </c>
      <c r="B37" s="73">
        <f t="shared" si="13"/>
        <v>0</v>
      </c>
      <c r="C37" s="15">
        <v>0</v>
      </c>
      <c r="D37" s="15">
        <v>0</v>
      </c>
      <c r="E37" s="15">
        <v>0</v>
      </c>
      <c r="F37" s="15"/>
      <c r="G37" s="15"/>
      <c r="H37" s="15">
        <v>0</v>
      </c>
      <c r="I37" s="15">
        <v>0</v>
      </c>
    </row>
    <row r="38" spans="1:9" ht="21" x14ac:dyDescent="0.25">
      <c r="A38" s="14" t="s">
        <v>43</v>
      </c>
      <c r="B38" s="73">
        <f t="shared" si="13"/>
        <v>0</v>
      </c>
      <c r="C38" s="15"/>
      <c r="D38" s="15"/>
      <c r="E38" s="15"/>
      <c r="F38" s="15"/>
      <c r="G38" s="15"/>
      <c r="H38" s="15">
        <v>0</v>
      </c>
      <c r="I38" s="15">
        <v>0</v>
      </c>
    </row>
    <row r="39" spans="1:9" ht="21" x14ac:dyDescent="0.25">
      <c r="A39" s="14" t="s">
        <v>44</v>
      </c>
      <c r="B39" s="73">
        <f t="shared" si="13"/>
        <v>0</v>
      </c>
      <c r="C39" s="15"/>
      <c r="D39" s="15"/>
      <c r="E39" s="15"/>
      <c r="F39" s="15"/>
      <c r="G39" s="15"/>
      <c r="H39" s="15">
        <v>0</v>
      </c>
      <c r="I39" s="15">
        <v>0</v>
      </c>
    </row>
    <row r="40" spans="1:9" ht="21" x14ac:dyDescent="0.25">
      <c r="A40" s="14" t="s">
        <v>45</v>
      </c>
      <c r="B40" s="73">
        <f t="shared" si="13"/>
        <v>0</v>
      </c>
      <c r="C40" s="15"/>
      <c r="D40" s="15"/>
      <c r="E40" s="15"/>
      <c r="F40" s="15"/>
      <c r="G40" s="15"/>
      <c r="H40" s="15">
        <v>0</v>
      </c>
      <c r="I40" s="15">
        <v>0</v>
      </c>
    </row>
    <row r="41" spans="1:9" ht="21" x14ac:dyDescent="0.25">
      <c r="A41" s="14" t="s">
        <v>46</v>
      </c>
      <c r="B41" s="73">
        <f t="shared" si="13"/>
        <v>0</v>
      </c>
      <c r="C41" s="15"/>
      <c r="D41" s="15"/>
      <c r="E41" s="15"/>
      <c r="F41" s="15"/>
      <c r="G41" s="15"/>
      <c r="H41" s="15">
        <v>0</v>
      </c>
      <c r="I41" s="15">
        <v>0</v>
      </c>
    </row>
    <row r="42" spans="1:9" ht="21" x14ac:dyDescent="0.25">
      <c r="A42" s="14" t="s">
        <v>47</v>
      </c>
      <c r="B42" s="73">
        <f t="shared" si="13"/>
        <v>0</v>
      </c>
      <c r="C42" s="15"/>
      <c r="D42" s="15"/>
      <c r="E42" s="15"/>
      <c r="F42" s="15"/>
      <c r="G42" s="15"/>
      <c r="H42" s="15">
        <v>0</v>
      </c>
      <c r="I42" s="15">
        <v>0</v>
      </c>
    </row>
    <row r="43" spans="1:9" ht="21" x14ac:dyDescent="0.25">
      <c r="A43" s="11" t="s">
        <v>48</v>
      </c>
      <c r="B43" s="73">
        <f t="shared" ref="B43:B50" si="14">+C43+D43+E43+I43+F43+G43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  <c r="F43" s="12"/>
      <c r="G43" s="12"/>
      <c r="H43" s="12">
        <v>0</v>
      </c>
      <c r="I43" s="12">
        <v>0</v>
      </c>
    </row>
    <row r="44" spans="1:9" ht="21" x14ac:dyDescent="0.25">
      <c r="A44" s="14" t="s">
        <v>49</v>
      </c>
      <c r="B44" s="73">
        <f t="shared" si="14"/>
        <v>0</v>
      </c>
      <c r="C44" s="15"/>
      <c r="D44" s="15"/>
      <c r="E44" s="15"/>
      <c r="F44" s="15"/>
      <c r="G44" s="15"/>
      <c r="H44" s="15">
        <v>0</v>
      </c>
      <c r="I44" s="15">
        <v>0</v>
      </c>
    </row>
    <row r="45" spans="1:9" ht="21" x14ac:dyDescent="0.25">
      <c r="A45" s="14" t="s">
        <v>50</v>
      </c>
      <c r="B45" s="73">
        <f t="shared" si="14"/>
        <v>0</v>
      </c>
      <c r="C45" s="15"/>
      <c r="D45" s="15"/>
      <c r="E45" s="15"/>
      <c r="F45" s="15"/>
      <c r="G45" s="15"/>
      <c r="H45" s="15">
        <v>0</v>
      </c>
      <c r="I45" s="15">
        <v>0</v>
      </c>
    </row>
    <row r="46" spans="1:9" ht="21" x14ac:dyDescent="0.25">
      <c r="A46" s="14" t="s">
        <v>51</v>
      </c>
      <c r="B46" s="73">
        <f t="shared" si="14"/>
        <v>0</v>
      </c>
      <c r="C46" s="15"/>
      <c r="D46" s="15"/>
      <c r="E46" s="15"/>
      <c r="F46" s="15"/>
      <c r="G46" s="15"/>
      <c r="H46" s="15">
        <v>0</v>
      </c>
      <c r="I46" s="15">
        <v>0</v>
      </c>
    </row>
    <row r="47" spans="1:9" ht="21" x14ac:dyDescent="0.25">
      <c r="A47" s="14" t="s">
        <v>52</v>
      </c>
      <c r="B47" s="73">
        <f t="shared" si="14"/>
        <v>0</v>
      </c>
      <c r="C47" s="15"/>
      <c r="D47" s="15"/>
      <c r="E47" s="15"/>
      <c r="F47" s="15"/>
      <c r="G47" s="15"/>
      <c r="H47" s="15"/>
      <c r="I47" s="15"/>
    </row>
    <row r="48" spans="1:9" ht="21" x14ac:dyDescent="0.25">
      <c r="A48" s="14" t="s">
        <v>53</v>
      </c>
      <c r="B48" s="73">
        <f t="shared" si="14"/>
        <v>0</v>
      </c>
      <c r="C48" s="15"/>
      <c r="D48" s="15"/>
      <c r="E48" s="15"/>
      <c r="F48" s="15"/>
      <c r="G48" s="15"/>
      <c r="H48" s="15"/>
      <c r="I48" s="15"/>
    </row>
    <row r="49" spans="1:9" ht="21" x14ac:dyDescent="0.25">
      <c r="A49" s="14" t="s">
        <v>54</v>
      </c>
      <c r="B49" s="73">
        <f t="shared" si="14"/>
        <v>0</v>
      </c>
      <c r="C49" s="15"/>
      <c r="D49" s="15"/>
      <c r="E49" s="15"/>
      <c r="F49" s="15"/>
      <c r="G49" s="15"/>
      <c r="H49" s="15"/>
      <c r="I49" s="15"/>
    </row>
    <row r="50" spans="1:9" ht="21" x14ac:dyDescent="0.25">
      <c r="A50" s="14" t="s">
        <v>55</v>
      </c>
      <c r="B50" s="73">
        <f t="shared" si="14"/>
        <v>0</v>
      </c>
      <c r="C50" s="15"/>
      <c r="D50" s="15"/>
      <c r="E50" s="15"/>
      <c r="F50" s="15"/>
      <c r="G50" s="15"/>
      <c r="H50" s="15"/>
      <c r="I50" s="15"/>
    </row>
    <row r="51" spans="1:9" ht="21" x14ac:dyDescent="0.25">
      <c r="A51" s="11" t="s">
        <v>56</v>
      </c>
      <c r="B51" s="72">
        <f>+B52+B53+B54+B55+B56+B57</f>
        <v>3094710.0999999996</v>
      </c>
      <c r="C51" s="12">
        <f t="shared" ref="C51:I51" si="15">SUM(C52:C60)</f>
        <v>0</v>
      </c>
      <c r="D51" s="12">
        <f t="shared" si="15"/>
        <v>0</v>
      </c>
      <c r="E51" s="12">
        <f t="shared" si="15"/>
        <v>76009.97</v>
      </c>
      <c r="F51" s="12">
        <f t="shared" si="15"/>
        <v>539719.97</v>
      </c>
      <c r="G51" s="12">
        <f t="shared" si="15"/>
        <v>0</v>
      </c>
      <c r="H51" s="12">
        <f t="shared" ref="H51" si="16">SUM(H52:H60)</f>
        <v>1679033.8</v>
      </c>
      <c r="I51" s="12">
        <f t="shared" si="15"/>
        <v>799946.36</v>
      </c>
    </row>
    <row r="52" spans="1:9" ht="21" x14ac:dyDescent="0.25">
      <c r="A52" s="14" t="s">
        <v>57</v>
      </c>
      <c r="B52" s="73">
        <f t="shared" ref="B52:B60" si="17">+C52+D52+E52+I52+F52+G52+H52</f>
        <v>1608996.3399999999</v>
      </c>
      <c r="C52" s="15">
        <v>0</v>
      </c>
      <c r="D52" s="15">
        <v>0</v>
      </c>
      <c r="E52" s="15">
        <v>0</v>
      </c>
      <c r="F52" s="15">
        <v>221999.98</v>
      </c>
      <c r="G52" s="15">
        <v>0</v>
      </c>
      <c r="H52" s="15">
        <v>587050</v>
      </c>
      <c r="I52" s="15">
        <v>799946.36</v>
      </c>
    </row>
    <row r="53" spans="1:9" ht="21" x14ac:dyDescent="0.25">
      <c r="A53" s="14" t="s">
        <v>58</v>
      </c>
      <c r="B53" s="73">
        <f t="shared" si="17"/>
        <v>66799.8</v>
      </c>
      <c r="C53" s="15">
        <v>0</v>
      </c>
      <c r="D53" s="15">
        <v>0</v>
      </c>
      <c r="E53" s="15">
        <v>55460</v>
      </c>
      <c r="F53" s="15"/>
      <c r="G53" s="15"/>
      <c r="H53" s="15">
        <v>11339.8</v>
      </c>
      <c r="I53" s="15">
        <v>0</v>
      </c>
    </row>
    <row r="54" spans="1:9" ht="21" x14ac:dyDescent="0.25">
      <c r="A54" s="14" t="s">
        <v>59</v>
      </c>
      <c r="B54" s="73">
        <f t="shared" si="17"/>
        <v>305384</v>
      </c>
      <c r="C54" s="15"/>
      <c r="D54" s="15"/>
      <c r="E54" s="15"/>
      <c r="F54" s="15"/>
      <c r="G54" s="15"/>
      <c r="H54" s="15">
        <v>305384</v>
      </c>
      <c r="I54" s="15">
        <v>0</v>
      </c>
    </row>
    <row r="55" spans="1:9" ht="21" x14ac:dyDescent="0.25">
      <c r="A55" s="14" t="s">
        <v>60</v>
      </c>
      <c r="B55" s="73">
        <f t="shared" si="17"/>
        <v>20549.97</v>
      </c>
      <c r="C55" s="15">
        <v>0</v>
      </c>
      <c r="D55" s="15">
        <v>0</v>
      </c>
      <c r="E55" s="15">
        <v>20549.97</v>
      </c>
      <c r="F55" s="15"/>
      <c r="G55" s="15"/>
      <c r="H55" s="15"/>
      <c r="I55" s="15"/>
    </row>
    <row r="56" spans="1:9" ht="21" x14ac:dyDescent="0.25">
      <c r="A56" s="14" t="s">
        <v>61</v>
      </c>
      <c r="B56" s="73">
        <f t="shared" si="17"/>
        <v>565920</v>
      </c>
      <c r="C56" s="15"/>
      <c r="D56" s="15"/>
      <c r="E56" s="15"/>
      <c r="F56" s="15">
        <v>6600</v>
      </c>
      <c r="G56" s="15">
        <v>0</v>
      </c>
      <c r="H56" s="15">
        <v>559320</v>
      </c>
      <c r="I56" s="15">
        <v>0</v>
      </c>
    </row>
    <row r="57" spans="1:9" ht="21" x14ac:dyDescent="0.25">
      <c r="A57" s="14" t="s">
        <v>62</v>
      </c>
      <c r="B57" s="73">
        <f t="shared" si="17"/>
        <v>527059.99</v>
      </c>
      <c r="C57" s="15"/>
      <c r="D57" s="15"/>
      <c r="E57" s="15"/>
      <c r="F57" s="15">
        <v>311119.99</v>
      </c>
      <c r="G57" s="15">
        <v>0</v>
      </c>
      <c r="H57" s="15">
        <v>215940</v>
      </c>
      <c r="I57" s="15">
        <v>0</v>
      </c>
    </row>
    <row r="58" spans="1:9" ht="21" x14ac:dyDescent="0.25">
      <c r="A58" s="14" t="s">
        <v>63</v>
      </c>
      <c r="B58" s="73">
        <f t="shared" si="17"/>
        <v>0</v>
      </c>
      <c r="C58" s="15"/>
      <c r="D58" s="15"/>
      <c r="E58" s="15"/>
      <c r="F58" s="15"/>
      <c r="G58" s="15"/>
      <c r="H58" s="15"/>
      <c r="I58" s="15"/>
    </row>
    <row r="59" spans="1:9" ht="21" x14ac:dyDescent="0.25">
      <c r="A59" s="14" t="s">
        <v>64</v>
      </c>
      <c r="B59" s="73">
        <f t="shared" si="17"/>
        <v>0</v>
      </c>
      <c r="C59" s="15">
        <v>0</v>
      </c>
      <c r="D59" s="15">
        <v>0</v>
      </c>
      <c r="E59" s="15">
        <v>0</v>
      </c>
      <c r="F59" s="15"/>
      <c r="G59" s="15"/>
      <c r="H59" s="15"/>
      <c r="I59" s="15"/>
    </row>
    <row r="60" spans="1:9" ht="21" x14ac:dyDescent="0.25">
      <c r="A60" s="14" t="s">
        <v>65</v>
      </c>
      <c r="B60" s="73">
        <f t="shared" si="17"/>
        <v>0</v>
      </c>
      <c r="C60" s="15"/>
      <c r="D60" s="15"/>
      <c r="E60" s="15"/>
      <c r="F60" s="15"/>
      <c r="G60" s="15"/>
      <c r="H60" s="15"/>
      <c r="I60" s="15"/>
    </row>
    <row r="61" spans="1:9" ht="21" x14ac:dyDescent="0.25">
      <c r="A61" s="11" t="s">
        <v>66</v>
      </c>
      <c r="B61" s="73">
        <f t="shared" ref="B61:B69" si="18">+C61+D61+E61+I61+F61+G61</f>
        <v>0</v>
      </c>
      <c r="C61" s="12">
        <f>SUM(C62:C64)</f>
        <v>0</v>
      </c>
      <c r="D61" s="12">
        <f>SUM(D62:D64)</f>
        <v>0</v>
      </c>
      <c r="E61" s="12">
        <f>SUM(E62:E64)</f>
        <v>0</v>
      </c>
      <c r="F61" s="12"/>
      <c r="G61" s="12"/>
      <c r="H61" s="12"/>
      <c r="I61" s="12"/>
    </row>
    <row r="62" spans="1:9" ht="21" x14ac:dyDescent="0.25">
      <c r="A62" s="14" t="s">
        <v>67</v>
      </c>
      <c r="B62" s="73">
        <f t="shared" ref="B62:B65" si="19">+C62+D62+E62+I62+F62+G62+H62</f>
        <v>0</v>
      </c>
      <c r="C62" s="15">
        <v>0</v>
      </c>
      <c r="D62" s="15">
        <v>0</v>
      </c>
      <c r="E62" s="15">
        <v>0</v>
      </c>
      <c r="F62" s="15"/>
      <c r="G62" s="15"/>
      <c r="H62" s="15"/>
      <c r="I62" s="15"/>
    </row>
    <row r="63" spans="1:9" ht="21" x14ac:dyDescent="0.25">
      <c r="A63" s="14" t="s">
        <v>68</v>
      </c>
      <c r="B63" s="73">
        <f t="shared" si="19"/>
        <v>0</v>
      </c>
      <c r="C63" s="15"/>
      <c r="D63" s="15"/>
      <c r="E63" s="15"/>
      <c r="F63" s="15"/>
      <c r="G63" s="15"/>
      <c r="H63" s="15"/>
      <c r="I63" s="15"/>
    </row>
    <row r="64" spans="1:9" ht="21" x14ac:dyDescent="0.25">
      <c r="A64" s="14" t="s">
        <v>69</v>
      </c>
      <c r="B64" s="73">
        <f t="shared" si="19"/>
        <v>0</v>
      </c>
      <c r="C64" s="15"/>
      <c r="D64" s="15"/>
      <c r="E64" s="15"/>
      <c r="F64" s="15"/>
      <c r="G64" s="15"/>
      <c r="H64" s="15"/>
      <c r="I64" s="15"/>
    </row>
    <row r="65" spans="1:9" ht="42" x14ac:dyDescent="0.25">
      <c r="A65" s="14" t="s">
        <v>70</v>
      </c>
      <c r="B65" s="73">
        <f t="shared" si="19"/>
        <v>0</v>
      </c>
      <c r="C65" s="15"/>
      <c r="D65" s="15"/>
      <c r="E65" s="15"/>
      <c r="F65" s="15"/>
      <c r="G65" s="15"/>
      <c r="H65" s="15"/>
      <c r="I65" s="15"/>
    </row>
    <row r="66" spans="1:9" ht="21" x14ac:dyDescent="0.25">
      <c r="A66" s="11" t="s">
        <v>71</v>
      </c>
      <c r="B66" s="73">
        <f t="shared" si="18"/>
        <v>0</v>
      </c>
      <c r="C66" s="12"/>
      <c r="D66" s="12"/>
      <c r="E66" s="12"/>
      <c r="F66" s="12"/>
      <c r="G66" s="12"/>
      <c r="H66" s="12"/>
      <c r="I66" s="12"/>
    </row>
    <row r="67" spans="1:9" ht="21" x14ac:dyDescent="0.25">
      <c r="A67" s="14" t="s">
        <v>72</v>
      </c>
      <c r="B67" s="73">
        <f t="shared" ref="B67:B68" si="20">+C67+D67+E67+I67+F67+G67+H67</f>
        <v>0</v>
      </c>
      <c r="C67" s="15"/>
      <c r="D67" s="15"/>
      <c r="E67" s="15"/>
      <c r="F67" s="15"/>
      <c r="G67" s="15"/>
      <c r="H67" s="15"/>
      <c r="I67" s="15"/>
    </row>
    <row r="68" spans="1:9" ht="21" x14ac:dyDescent="0.25">
      <c r="A68" s="14" t="s">
        <v>73</v>
      </c>
      <c r="B68" s="73">
        <f t="shared" si="20"/>
        <v>0</v>
      </c>
      <c r="C68" s="15"/>
      <c r="D68" s="15"/>
      <c r="E68" s="15"/>
      <c r="F68" s="15"/>
      <c r="G68" s="15"/>
      <c r="H68" s="15"/>
      <c r="I68" s="15"/>
    </row>
    <row r="69" spans="1:9" ht="21" x14ac:dyDescent="0.25">
      <c r="A69" s="11" t="s">
        <v>74</v>
      </c>
      <c r="B69" s="73">
        <f t="shared" si="18"/>
        <v>0</v>
      </c>
      <c r="C69" s="12">
        <f>SUM(C70:C72)</f>
        <v>0</v>
      </c>
      <c r="D69" s="12">
        <f>SUM(D70:D72)</f>
        <v>0</v>
      </c>
      <c r="E69" s="12">
        <f>SUM(E70:E72)</f>
        <v>0</v>
      </c>
      <c r="F69" s="12">
        <f t="shared" ref="F69:I69" si="21">SUM(F70:F72)</f>
        <v>0</v>
      </c>
      <c r="G69" s="12">
        <f t="shared" si="21"/>
        <v>0</v>
      </c>
      <c r="H69" s="12">
        <f t="shared" ref="H69" si="22">SUM(H70:H72)</f>
        <v>0</v>
      </c>
      <c r="I69" s="12">
        <f t="shared" si="21"/>
        <v>0</v>
      </c>
    </row>
    <row r="70" spans="1:9" ht="21" x14ac:dyDescent="0.25">
      <c r="A70" s="14" t="s">
        <v>75</v>
      </c>
      <c r="B70" s="73">
        <f t="shared" ref="B70:B72" si="23">+C70+D70+E70+I70+F70+G70+H70</f>
        <v>0</v>
      </c>
      <c r="C70" s="15"/>
      <c r="D70" s="15"/>
      <c r="E70" s="15"/>
      <c r="F70" s="15"/>
      <c r="G70" s="15"/>
      <c r="H70" s="15"/>
      <c r="I70" s="15"/>
    </row>
    <row r="71" spans="1:9" ht="21" x14ac:dyDescent="0.25">
      <c r="A71" s="14" t="s">
        <v>76</v>
      </c>
      <c r="B71" s="73">
        <f t="shared" si="23"/>
        <v>0</v>
      </c>
      <c r="C71" s="15"/>
      <c r="D71" s="15"/>
      <c r="E71" s="15"/>
      <c r="F71" s="15"/>
      <c r="G71" s="15"/>
      <c r="H71" s="15"/>
      <c r="I71" s="15"/>
    </row>
    <row r="72" spans="1:9" ht="21" x14ac:dyDescent="0.25">
      <c r="A72" s="14" t="s">
        <v>77</v>
      </c>
      <c r="B72" s="73">
        <f t="shared" si="23"/>
        <v>0</v>
      </c>
      <c r="C72" s="15"/>
      <c r="D72" s="15"/>
      <c r="E72" s="15"/>
      <c r="F72" s="15"/>
      <c r="G72" s="15"/>
      <c r="H72" s="15"/>
      <c r="I72" s="15"/>
    </row>
    <row r="73" spans="1:9" ht="21" x14ac:dyDescent="0.25">
      <c r="A73" s="17" t="s">
        <v>78</v>
      </c>
      <c r="B73" s="18">
        <f t="shared" ref="B73:I73" si="24">+B9+B15+B25+B35+B43+B51+B61+B66+B69</f>
        <v>365572020.06000006</v>
      </c>
      <c r="C73" s="18">
        <f>+C9+C15+C25+C35+C43+C51+C61+C66+C69</f>
        <v>26135416.060000002</v>
      </c>
      <c r="D73" s="18">
        <f t="shared" si="24"/>
        <v>63305953.810000002</v>
      </c>
      <c r="E73" s="18">
        <f t="shared" si="24"/>
        <v>50838083.329999991</v>
      </c>
      <c r="F73" s="18">
        <f t="shared" si="24"/>
        <v>98191413.220000014</v>
      </c>
      <c r="G73" s="18">
        <f t="shared" si="24"/>
        <v>33857845.060000002</v>
      </c>
      <c r="H73" s="18">
        <f t="shared" ref="H73" si="25">+H9+H15+H25+H35+H43+H51+H61+H66+H69</f>
        <v>43246755.829999998</v>
      </c>
      <c r="I73" s="18">
        <f t="shared" si="24"/>
        <v>49996552.749999993</v>
      </c>
    </row>
    <row r="74" spans="1:9" ht="21" x14ac:dyDescent="0.25">
      <c r="A74" s="19"/>
      <c r="B74" s="74"/>
      <c r="C74" s="15"/>
      <c r="D74" s="15"/>
      <c r="E74" s="15"/>
      <c r="F74" s="15"/>
      <c r="G74" s="15"/>
      <c r="H74" s="15"/>
      <c r="I74" s="15"/>
    </row>
    <row r="75" spans="1:9" ht="21" x14ac:dyDescent="0.25">
      <c r="A75" s="9" t="s">
        <v>79</v>
      </c>
      <c r="B75" s="36"/>
      <c r="C75" s="20"/>
      <c r="D75" s="36"/>
      <c r="E75" s="36"/>
      <c r="F75" s="36"/>
      <c r="G75" s="36"/>
      <c r="H75" s="36"/>
      <c r="I75" s="36"/>
    </row>
    <row r="76" spans="1:9" ht="21" x14ac:dyDescent="0.25">
      <c r="A76" s="11" t="s">
        <v>80</v>
      </c>
      <c r="B76" s="36"/>
      <c r="C76" s="12"/>
      <c r="D76" s="12"/>
      <c r="E76" s="12"/>
      <c r="F76" s="12"/>
      <c r="G76" s="12"/>
      <c r="H76" s="12"/>
      <c r="I76" s="12"/>
    </row>
    <row r="77" spans="1:9" ht="21" x14ac:dyDescent="0.25">
      <c r="A77" s="14" t="s">
        <v>81</v>
      </c>
      <c r="B77" s="74"/>
      <c r="C77" s="15"/>
      <c r="D77" s="15"/>
      <c r="E77" s="15"/>
      <c r="F77" s="15"/>
      <c r="G77" s="15"/>
      <c r="H77" s="15"/>
      <c r="I77" s="15"/>
    </row>
    <row r="78" spans="1:9" ht="21" x14ac:dyDescent="0.25">
      <c r="A78" s="14" t="s">
        <v>82</v>
      </c>
      <c r="B78" s="74"/>
      <c r="C78" s="15"/>
      <c r="D78" s="15"/>
      <c r="E78" s="86"/>
      <c r="F78" s="86"/>
      <c r="G78" s="15"/>
      <c r="H78" s="15"/>
      <c r="I78" s="15"/>
    </row>
    <row r="79" spans="1:9" ht="21" x14ac:dyDescent="0.25">
      <c r="A79" s="11" t="s">
        <v>83</v>
      </c>
      <c r="B79" s="36"/>
      <c r="C79" s="12"/>
      <c r="D79" s="12"/>
      <c r="E79" s="12"/>
      <c r="F79" s="12"/>
      <c r="G79" s="12"/>
      <c r="H79" s="12"/>
      <c r="I79" s="12"/>
    </row>
    <row r="80" spans="1:9" ht="21" x14ac:dyDescent="0.25">
      <c r="A80" s="14" t="s">
        <v>84</v>
      </c>
      <c r="B80" s="74"/>
      <c r="C80" s="15"/>
      <c r="D80" s="15"/>
      <c r="E80" s="15"/>
      <c r="F80" s="15"/>
      <c r="G80" s="15"/>
      <c r="H80" s="15"/>
      <c r="I80" s="15"/>
    </row>
    <row r="81" spans="1:16" ht="21" x14ac:dyDescent="0.25">
      <c r="A81" s="14" t="s">
        <v>85</v>
      </c>
      <c r="B81" s="74"/>
      <c r="C81" s="15"/>
      <c r="D81" s="15"/>
      <c r="E81" s="15"/>
      <c r="F81" s="15"/>
      <c r="G81" s="15"/>
      <c r="H81" s="15"/>
      <c r="I81" s="15"/>
    </row>
    <row r="82" spans="1:16" ht="21" x14ac:dyDescent="0.25">
      <c r="A82" s="11" t="s">
        <v>86</v>
      </c>
      <c r="B82" s="36"/>
      <c r="C82" s="12"/>
      <c r="D82" s="12"/>
      <c r="E82" s="12"/>
      <c r="F82" s="12"/>
      <c r="G82" s="12"/>
      <c r="H82" s="12"/>
      <c r="I82" s="12"/>
    </row>
    <row r="83" spans="1:16" ht="21" x14ac:dyDescent="0.25">
      <c r="A83" s="14" t="s">
        <v>87</v>
      </c>
      <c r="B83" s="15"/>
      <c r="C83" s="15"/>
      <c r="D83" s="15"/>
      <c r="E83" s="15"/>
      <c r="F83" s="15"/>
      <c r="G83" s="15"/>
      <c r="H83" s="15"/>
      <c r="I83" s="15"/>
    </row>
    <row r="84" spans="1:16" ht="21" x14ac:dyDescent="0.25">
      <c r="A84" s="17" t="s">
        <v>88</v>
      </c>
      <c r="B84" s="18"/>
      <c r="C84" s="18"/>
      <c r="D84" s="18"/>
      <c r="E84" s="18"/>
      <c r="F84" s="18"/>
      <c r="G84" s="18"/>
      <c r="H84" s="18"/>
      <c r="I84" s="18"/>
    </row>
    <row r="85" spans="1:16" ht="21" x14ac:dyDescent="0.35">
      <c r="A85" s="21"/>
      <c r="B85" s="16"/>
      <c r="C85" s="16"/>
      <c r="D85" s="16"/>
      <c r="E85" s="16"/>
      <c r="F85" s="16"/>
      <c r="G85" s="16"/>
      <c r="H85" s="16"/>
      <c r="I85" s="16"/>
    </row>
    <row r="86" spans="1:16" ht="21" x14ac:dyDescent="0.25">
      <c r="A86" s="22" t="s">
        <v>89</v>
      </c>
      <c r="B86" s="23"/>
      <c r="C86" s="23"/>
      <c r="D86" s="8"/>
      <c r="E86" s="8"/>
      <c r="F86" s="8"/>
      <c r="G86" s="8"/>
      <c r="H86" s="8"/>
      <c r="I86" s="8"/>
    </row>
    <row r="87" spans="1:16" ht="21" x14ac:dyDescent="0.35">
      <c r="A87" s="21" t="s">
        <v>90</v>
      </c>
      <c r="B87" s="16"/>
      <c r="C87" s="16"/>
      <c r="D87" s="16"/>
      <c r="E87" s="16"/>
      <c r="F87" s="16"/>
      <c r="G87" s="16"/>
      <c r="H87" s="16"/>
      <c r="I87" s="16"/>
    </row>
    <row r="88" spans="1:16" ht="21" x14ac:dyDescent="0.35">
      <c r="A88" s="21"/>
      <c r="B88" s="16"/>
      <c r="C88" s="16"/>
      <c r="D88" s="16"/>
      <c r="E88" s="16"/>
      <c r="F88" s="16"/>
      <c r="G88" s="16"/>
      <c r="H88" s="16"/>
      <c r="I88" s="16"/>
    </row>
    <row r="89" spans="1:16" ht="21" x14ac:dyDescent="0.35">
      <c r="A89" s="21"/>
      <c r="B89" s="16"/>
      <c r="C89" s="16"/>
      <c r="D89" s="16"/>
      <c r="E89" s="16"/>
      <c r="F89" s="16"/>
      <c r="G89" s="16"/>
      <c r="H89" s="16"/>
      <c r="I89" s="16"/>
    </row>
    <row r="90" spans="1:16" ht="21" x14ac:dyDescent="0.35">
      <c r="A90" s="21"/>
      <c r="B90" s="16"/>
      <c r="C90" s="16"/>
      <c r="D90" s="16"/>
      <c r="E90" s="16"/>
      <c r="F90" s="16"/>
      <c r="G90" s="16"/>
      <c r="H90" s="16"/>
      <c r="I90" s="16"/>
    </row>
    <row r="91" spans="1:16" ht="21" x14ac:dyDescent="0.35">
      <c r="A91" s="21"/>
      <c r="B91" s="16"/>
      <c r="C91" s="16"/>
      <c r="D91" s="16"/>
      <c r="E91" s="16"/>
      <c r="F91" s="16"/>
      <c r="G91" s="16"/>
      <c r="H91" s="16"/>
      <c r="I91" s="16"/>
    </row>
    <row r="92" spans="1:16" ht="21" x14ac:dyDescent="0.35">
      <c r="A92" s="21"/>
      <c r="B92" s="16"/>
      <c r="C92" s="16"/>
      <c r="D92" s="16"/>
      <c r="E92" s="16"/>
      <c r="F92" s="16"/>
      <c r="G92" s="16"/>
      <c r="H92" s="16"/>
      <c r="I92" s="16"/>
    </row>
    <row r="93" spans="1:16" ht="21" x14ac:dyDescent="0.35">
      <c r="A93" s="21"/>
      <c r="B93" s="16"/>
      <c r="D93" s="16"/>
      <c r="E93" s="16"/>
      <c r="F93" s="16"/>
      <c r="G93" s="16"/>
      <c r="H93" s="16"/>
      <c r="I93" s="16"/>
    </row>
    <row r="94" spans="1:16" ht="21" x14ac:dyDescent="0.35">
      <c r="A94" s="78" t="s">
        <v>91</v>
      </c>
      <c r="B94" s="47"/>
      <c r="C94" s="47"/>
      <c r="D94" s="47"/>
      <c r="E94" s="47"/>
      <c r="F94" s="47" t="s">
        <v>116</v>
      </c>
      <c r="G94" s="47"/>
      <c r="H94" s="47"/>
      <c r="I94" s="47"/>
      <c r="J94" s="3"/>
      <c r="K94" s="3"/>
      <c r="L94" s="3"/>
    </row>
    <row r="95" spans="1:16" ht="21" x14ac:dyDescent="0.25">
      <c r="A95" s="26" t="s">
        <v>100</v>
      </c>
      <c r="B95" s="37"/>
      <c r="C95" s="37"/>
      <c r="D95" s="26"/>
      <c r="E95" s="37"/>
      <c r="F95" s="37"/>
      <c r="G95" s="26" t="s">
        <v>125</v>
      </c>
      <c r="H95" s="37"/>
      <c r="I95" s="37"/>
      <c r="J95" s="4"/>
      <c r="K95" s="4"/>
      <c r="L95" s="4"/>
      <c r="M95" s="4"/>
      <c r="N95" s="4"/>
      <c r="O95" s="4"/>
      <c r="P95" s="4"/>
    </row>
    <row r="96" spans="1:16" ht="21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3"/>
      <c r="K96" s="3"/>
      <c r="L96" s="3"/>
      <c r="M96" s="3"/>
      <c r="N96" s="3"/>
      <c r="O96" s="3"/>
      <c r="P96" s="3"/>
    </row>
    <row r="97" spans="1:16" ht="21" x14ac:dyDescent="0.35">
      <c r="A97" s="83"/>
      <c r="B97" s="83"/>
      <c r="C97" s="83"/>
      <c r="D97" s="83"/>
      <c r="E97" s="83"/>
      <c r="F97" s="83"/>
      <c r="G97" s="83"/>
      <c r="H97" s="83"/>
      <c r="I97" s="83"/>
      <c r="J97" s="3"/>
      <c r="K97" s="3"/>
      <c r="L97" s="3"/>
      <c r="M97" s="3"/>
      <c r="N97" s="3"/>
      <c r="O97" s="3"/>
      <c r="P97" s="3"/>
    </row>
    <row r="98" spans="1:16" ht="2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5"/>
      <c r="K98" s="5"/>
      <c r="L98" s="5"/>
      <c r="M98" s="5"/>
      <c r="N98" s="5"/>
      <c r="O98" s="5"/>
      <c r="P98" s="5"/>
    </row>
    <row r="99" spans="1:16" ht="21" x14ac:dyDescent="0.35">
      <c r="A99" s="83"/>
      <c r="B99" s="83"/>
      <c r="C99" s="83"/>
      <c r="D99" s="78"/>
      <c r="E99" s="78"/>
      <c r="F99" s="78"/>
      <c r="G99" s="78"/>
      <c r="H99" s="78"/>
      <c r="I99" s="78"/>
      <c r="J99" s="3"/>
      <c r="K99" s="3"/>
      <c r="L99" s="3"/>
      <c r="M99" s="3"/>
      <c r="N99" s="3"/>
      <c r="O99" s="3"/>
      <c r="P99" s="3"/>
    </row>
    <row r="100" spans="1:16" ht="21" x14ac:dyDescent="0.35">
      <c r="A100" s="84"/>
      <c r="B100" s="84"/>
      <c r="C100" s="84"/>
      <c r="D100" s="79"/>
      <c r="E100" s="79"/>
      <c r="F100" s="79"/>
      <c r="G100" s="79"/>
      <c r="H100" s="79"/>
      <c r="I100" s="79"/>
      <c r="J100" s="6"/>
      <c r="K100" s="6"/>
      <c r="L100" s="6"/>
      <c r="M100" s="6"/>
      <c r="N100" s="6"/>
      <c r="O100" s="6"/>
      <c r="P100" s="6"/>
    </row>
  </sheetData>
  <mergeCells count="10">
    <mergeCell ref="A98:I98"/>
    <mergeCell ref="A99:C99"/>
    <mergeCell ref="A100:C100"/>
    <mergeCell ref="E78:F78"/>
    <mergeCell ref="A1:I1"/>
    <mergeCell ref="A2:I2"/>
    <mergeCell ref="A3:I3"/>
    <mergeCell ref="A4:I4"/>
    <mergeCell ref="A5:I5"/>
    <mergeCell ref="A97:I97"/>
  </mergeCells>
  <pageMargins left="1.1200000000000001" right="0.43" top="0.74803149606299213" bottom="0.74803149606299213" header="0.31496062992125984" footer="0.31496062992125984"/>
  <pageSetup paperSize="9" scale="45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7"/>
  <sheetViews>
    <sheetView tabSelected="1" view="pageBreakPreview" topLeftCell="A70" zoomScale="60" zoomScaleNormal="100" workbookViewId="0">
      <selection activeCell="B16" sqref="B16"/>
    </sheetView>
  </sheetViews>
  <sheetFormatPr baseColWidth="10" defaultColWidth="9.140625" defaultRowHeight="15" x14ac:dyDescent="0.25"/>
  <cols>
    <col min="1" max="1" width="105" customWidth="1"/>
    <col min="2" max="2" width="23.5703125" style="2" customWidth="1"/>
    <col min="3" max="9" width="22.42578125" style="2" customWidth="1"/>
    <col min="10" max="10" width="23.5703125" style="2" customWidth="1"/>
    <col min="11" max="11" width="0.28515625" customWidth="1"/>
    <col min="24" max="24" width="33.7109375" customWidth="1"/>
    <col min="25" max="25" width="20.140625" customWidth="1"/>
  </cols>
  <sheetData>
    <row r="2" spans="1:10" ht="2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21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21" x14ac:dyDescent="0.25">
      <c r="A4" s="85" t="s">
        <v>128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1" x14ac:dyDescent="0.25">
      <c r="A5" s="85" t="s">
        <v>127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21" x14ac:dyDescent="0.35">
      <c r="A6" s="84" t="s">
        <v>129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21" x14ac:dyDescent="0.35">
      <c r="A7" s="21"/>
      <c r="B7" s="16"/>
      <c r="C7" s="16"/>
      <c r="D7" s="16"/>
      <c r="E7" s="16"/>
      <c r="F7" s="16"/>
      <c r="G7" s="16"/>
      <c r="H7" s="16"/>
      <c r="I7" s="16"/>
      <c r="J7" s="16"/>
    </row>
    <row r="8" spans="1:10" ht="48.75" customHeight="1" x14ac:dyDescent="0.25">
      <c r="A8" s="7" t="s">
        <v>10</v>
      </c>
      <c r="B8" s="8" t="s">
        <v>94</v>
      </c>
      <c r="C8" s="8" t="s">
        <v>93</v>
      </c>
      <c r="D8" s="8" t="s">
        <v>95</v>
      </c>
      <c r="E8" s="8" t="s">
        <v>99</v>
      </c>
      <c r="F8" s="8" t="s">
        <v>101</v>
      </c>
      <c r="G8" s="8" t="s">
        <v>103</v>
      </c>
      <c r="H8" s="8" t="s">
        <v>123</v>
      </c>
      <c r="I8" s="8" t="s">
        <v>124</v>
      </c>
      <c r="J8" s="8" t="s">
        <v>126</v>
      </c>
    </row>
    <row r="9" spans="1:10" ht="21" x14ac:dyDescent="0.25">
      <c r="A9" s="9" t="s">
        <v>13</v>
      </c>
      <c r="B9" s="10">
        <f>+C9+D9+E9+J9+F9+G9+H9</f>
        <v>354195149.67000002</v>
      </c>
      <c r="C9" s="10">
        <f t="shared" ref="C9:H9" si="0">+C10+C16+C26+C36+C44+C52+C62+C67+C70</f>
        <v>26135416.060000002</v>
      </c>
      <c r="D9" s="10">
        <f t="shared" si="0"/>
        <v>63305953.810000002</v>
      </c>
      <c r="E9" s="10">
        <f t="shared" si="0"/>
        <v>50838083.329999991</v>
      </c>
      <c r="F9" s="10">
        <f t="shared" si="0"/>
        <v>98191413.220000014</v>
      </c>
      <c r="G9" s="10">
        <f t="shared" si="0"/>
        <v>33857845.060000002</v>
      </c>
      <c r="H9" s="10">
        <f t="shared" si="0"/>
        <v>43246755.829999998</v>
      </c>
      <c r="I9" s="10">
        <f>+I10+I16+I26+I36+I44+I52+I62+I67+I70</f>
        <v>49996552.749999993</v>
      </c>
      <c r="J9" s="10">
        <f>+J10+J16+J26+J36+J44+J52+J62+J67+J70</f>
        <v>38619682.359999999</v>
      </c>
    </row>
    <row r="10" spans="1:10" ht="21" x14ac:dyDescent="0.25">
      <c r="A10" s="11" t="s">
        <v>14</v>
      </c>
      <c r="B10" s="72">
        <f>+B11+B12+B15</f>
        <v>223808183.27000004</v>
      </c>
      <c r="C10" s="12">
        <f t="shared" ref="C10:J10" si="1">SUM(C11:C15)</f>
        <v>22766792.82</v>
      </c>
      <c r="D10" s="12">
        <f t="shared" si="1"/>
        <v>28230392.629999999</v>
      </c>
      <c r="E10" s="12">
        <f t="shared" si="1"/>
        <v>25445793.300000001</v>
      </c>
      <c r="F10" s="12">
        <f t="shared" si="1"/>
        <v>23562320.590000004</v>
      </c>
      <c r="G10" s="12">
        <f t="shared" si="1"/>
        <v>22947208.460000001</v>
      </c>
      <c r="H10" s="12">
        <f t="shared" ref="H10" si="2">SUM(H11:H15)</f>
        <v>25629481.370000001</v>
      </c>
      <c r="I10" s="12">
        <f>SUM(I11:I15)</f>
        <v>43756815.509999998</v>
      </c>
      <c r="J10" s="12">
        <f t="shared" si="1"/>
        <v>31469378.590000004</v>
      </c>
    </row>
    <row r="11" spans="1:10" ht="21" x14ac:dyDescent="0.25">
      <c r="A11" s="14" t="s">
        <v>15</v>
      </c>
      <c r="B11" s="73">
        <f>+C11+D11+E11+J11+F11+G11+H11+I11</f>
        <v>176909517.32000002</v>
      </c>
      <c r="C11" s="15">
        <v>18905785.859999999</v>
      </c>
      <c r="D11" s="15">
        <v>24378825.5</v>
      </c>
      <c r="E11" s="15">
        <v>21401748.710000001</v>
      </c>
      <c r="F11" s="15">
        <v>19518472.600000001</v>
      </c>
      <c r="G11" s="15">
        <v>19022460.170000002</v>
      </c>
      <c r="H11" s="15">
        <v>21584924.260000002</v>
      </c>
      <c r="I11" s="15">
        <v>26028692.870000001</v>
      </c>
      <c r="J11" s="15">
        <v>26068607.350000001</v>
      </c>
    </row>
    <row r="12" spans="1:10" ht="21" x14ac:dyDescent="0.25">
      <c r="A12" s="14" t="s">
        <v>16</v>
      </c>
      <c r="B12" s="73">
        <f t="shared" ref="B12:B15" si="3">+C12+D12+E12+J12+F12+G12+H12+I12</f>
        <v>21518147.740000002</v>
      </c>
      <c r="C12" s="15">
        <v>1007000</v>
      </c>
      <c r="D12" s="15">
        <v>1007500</v>
      </c>
      <c r="E12" s="15">
        <v>1037000</v>
      </c>
      <c r="F12" s="15">
        <v>1065000</v>
      </c>
      <c r="G12" s="15">
        <v>1055000</v>
      </c>
      <c r="H12" s="15">
        <v>1064000</v>
      </c>
      <c r="I12" s="15">
        <v>13812981.07</v>
      </c>
      <c r="J12" s="15">
        <v>1469666.67</v>
      </c>
    </row>
    <row r="13" spans="1:10" ht="21" x14ac:dyDescent="0.25">
      <c r="A13" s="14" t="s">
        <v>17</v>
      </c>
      <c r="B13" s="73">
        <f t="shared" si="3"/>
        <v>0</v>
      </c>
      <c r="C13" s="15"/>
      <c r="D13" s="15"/>
      <c r="E13" s="15"/>
      <c r="F13" s="15"/>
      <c r="G13" s="15"/>
      <c r="H13" s="15"/>
      <c r="I13" s="15"/>
      <c r="J13" s="15"/>
    </row>
    <row r="14" spans="1:10" ht="21" x14ac:dyDescent="0.25">
      <c r="A14" s="14" t="s">
        <v>18</v>
      </c>
      <c r="B14" s="73">
        <f t="shared" si="3"/>
        <v>0</v>
      </c>
      <c r="C14" s="15"/>
      <c r="D14" s="15"/>
      <c r="E14" s="15"/>
      <c r="F14" s="15"/>
      <c r="G14" s="15"/>
      <c r="H14" s="15"/>
      <c r="I14" s="15"/>
      <c r="J14" s="15"/>
    </row>
    <row r="15" spans="1:10" ht="21" x14ac:dyDescent="0.25">
      <c r="A15" s="14" t="s">
        <v>19</v>
      </c>
      <c r="B15" s="73">
        <f t="shared" si="3"/>
        <v>25380518.210000001</v>
      </c>
      <c r="C15" s="15">
        <v>2854006.96</v>
      </c>
      <c r="D15" s="15">
        <v>2844067.13</v>
      </c>
      <c r="E15" s="15">
        <v>3007044.59</v>
      </c>
      <c r="F15" s="15">
        <v>2978847.99</v>
      </c>
      <c r="G15" s="15">
        <v>2869748.29</v>
      </c>
      <c r="H15" s="15">
        <v>2980557.11</v>
      </c>
      <c r="I15" s="15">
        <v>3915141.57</v>
      </c>
      <c r="J15" s="15">
        <v>3931104.57</v>
      </c>
    </row>
    <row r="16" spans="1:10" ht="21" x14ac:dyDescent="0.25">
      <c r="A16" s="11" t="s">
        <v>20</v>
      </c>
      <c r="B16" s="72">
        <f>+B17+B18+B19+B20+B21+B22+B23+B24+B25</f>
        <v>56391526.280000001</v>
      </c>
      <c r="C16" s="12">
        <f t="shared" ref="C16:J16" si="4">SUM(C17:C25)</f>
        <v>3368623.2400000007</v>
      </c>
      <c r="D16" s="12">
        <f t="shared" si="4"/>
        <v>5552467.1600000001</v>
      </c>
      <c r="E16" s="12">
        <f t="shared" si="4"/>
        <v>8165745.459999999</v>
      </c>
      <c r="F16" s="12">
        <f t="shared" si="4"/>
        <v>7458113.0800000001</v>
      </c>
      <c r="G16" s="12">
        <f t="shared" si="4"/>
        <v>5595479.6899999995</v>
      </c>
      <c r="H16" s="12">
        <f t="shared" ref="H16" si="5">SUM(H17:H25)</f>
        <v>14237571.59</v>
      </c>
      <c r="I16" s="12">
        <f t="shared" ref="I16" si="6">SUM(I17:I25)</f>
        <v>5078682.6999999993</v>
      </c>
      <c r="J16" s="12">
        <f t="shared" si="4"/>
        <v>6934843.3600000003</v>
      </c>
    </row>
    <row r="17" spans="1:10" ht="21" x14ac:dyDescent="0.25">
      <c r="A17" s="14" t="s">
        <v>21</v>
      </c>
      <c r="B17" s="73">
        <f t="shared" ref="B17:B25" si="7">+C17+D17+E17+J17+F17+G17+H17+I17</f>
        <v>22375559.400000002</v>
      </c>
      <c r="C17" s="15">
        <v>1905706.01</v>
      </c>
      <c r="D17" s="15">
        <v>1473289.48</v>
      </c>
      <c r="E17" s="15">
        <v>3424858.29</v>
      </c>
      <c r="F17" s="15">
        <v>3049643.57</v>
      </c>
      <c r="G17" s="15">
        <v>3095423.81</v>
      </c>
      <c r="H17" s="15">
        <v>4185443.83</v>
      </c>
      <c r="I17" s="15">
        <v>2101317.0299999998</v>
      </c>
      <c r="J17" s="15">
        <v>3139877.38</v>
      </c>
    </row>
    <row r="18" spans="1:10" ht="21" x14ac:dyDescent="0.25">
      <c r="A18" s="14" t="s">
        <v>22</v>
      </c>
      <c r="B18" s="73">
        <f t="shared" si="7"/>
        <v>719745.63000000012</v>
      </c>
      <c r="C18" s="15">
        <v>0</v>
      </c>
      <c r="D18" s="15">
        <v>3100</v>
      </c>
      <c r="E18" s="15">
        <v>0</v>
      </c>
      <c r="F18" s="15"/>
      <c r="G18" s="15">
        <v>344735.59</v>
      </c>
      <c r="H18" s="15">
        <v>0</v>
      </c>
      <c r="I18" s="15">
        <v>139249.44</v>
      </c>
      <c r="J18" s="15">
        <v>232660.6</v>
      </c>
    </row>
    <row r="19" spans="1:10" ht="21" x14ac:dyDescent="0.25">
      <c r="A19" s="14" t="s">
        <v>23</v>
      </c>
      <c r="B19" s="73">
        <f t="shared" si="7"/>
        <v>3673800</v>
      </c>
      <c r="C19" s="15">
        <v>0</v>
      </c>
      <c r="D19" s="15">
        <v>736600</v>
      </c>
      <c r="E19" s="15">
        <v>155300</v>
      </c>
      <c r="F19" s="15">
        <v>1365050</v>
      </c>
      <c r="G19" s="15">
        <v>469800</v>
      </c>
      <c r="H19" s="15">
        <v>891350</v>
      </c>
      <c r="I19" s="15">
        <v>0</v>
      </c>
      <c r="J19" s="15">
        <v>55700</v>
      </c>
    </row>
    <row r="20" spans="1:10" ht="18" customHeight="1" x14ac:dyDescent="0.25">
      <c r="A20" s="14" t="s">
        <v>24</v>
      </c>
      <c r="B20" s="73">
        <f t="shared" si="7"/>
        <v>7464</v>
      </c>
      <c r="C20" s="15">
        <v>0</v>
      </c>
      <c r="D20" s="15">
        <v>0</v>
      </c>
      <c r="E20" s="15">
        <v>0</v>
      </c>
      <c r="F20" s="15"/>
      <c r="G20" s="15">
        <v>7464</v>
      </c>
      <c r="H20" s="15">
        <v>0</v>
      </c>
      <c r="I20" s="15">
        <v>0</v>
      </c>
      <c r="J20" s="15">
        <v>0</v>
      </c>
    </row>
    <row r="21" spans="1:10" ht="21" x14ac:dyDescent="0.25">
      <c r="A21" s="14" t="s">
        <v>25</v>
      </c>
      <c r="B21" s="73">
        <f t="shared" si="7"/>
        <v>5150194.78</v>
      </c>
      <c r="C21" s="15">
        <v>543581.42000000004</v>
      </c>
      <c r="D21" s="15">
        <v>531311.77</v>
      </c>
      <c r="E21" s="15">
        <v>556076.13</v>
      </c>
      <c r="F21" s="15">
        <v>503592.08</v>
      </c>
      <c r="G21" s="15">
        <v>528295.15</v>
      </c>
      <c r="H21" s="15">
        <v>763602.75</v>
      </c>
      <c r="I21" s="15">
        <v>561695.15</v>
      </c>
      <c r="J21" s="15">
        <v>1162040.33</v>
      </c>
    </row>
    <row r="22" spans="1:10" ht="21" x14ac:dyDescent="0.25">
      <c r="A22" s="14" t="s">
        <v>26</v>
      </c>
      <c r="B22" s="73">
        <f t="shared" si="7"/>
        <v>5706091.3199999994</v>
      </c>
      <c r="C22" s="15">
        <v>705583.26</v>
      </c>
      <c r="D22" s="15">
        <v>482951.1</v>
      </c>
      <c r="E22" s="15">
        <v>745677.35</v>
      </c>
      <c r="F22" s="15">
        <v>1131402.8</v>
      </c>
      <c r="G22" s="15">
        <v>573102.38</v>
      </c>
      <c r="H22" s="15">
        <v>799282.67</v>
      </c>
      <c r="I22" s="15">
        <v>123980</v>
      </c>
      <c r="J22" s="15">
        <v>1144111.76</v>
      </c>
    </row>
    <row r="23" spans="1:10" ht="42" x14ac:dyDescent="0.25">
      <c r="A23" s="14" t="s">
        <v>27</v>
      </c>
      <c r="B23" s="73">
        <f t="shared" si="7"/>
        <v>3607482.96</v>
      </c>
      <c r="C23" s="15">
        <v>0</v>
      </c>
      <c r="D23" s="15">
        <v>604548.65</v>
      </c>
      <c r="E23" s="15">
        <v>494954.5</v>
      </c>
      <c r="F23" s="15">
        <v>60346.46</v>
      </c>
      <c r="G23" s="15">
        <v>131688.03</v>
      </c>
      <c r="H23" s="15">
        <v>1913398.4</v>
      </c>
      <c r="I23" s="15">
        <v>74811.92</v>
      </c>
      <c r="J23" s="15">
        <v>327735</v>
      </c>
    </row>
    <row r="24" spans="1:10" ht="21" x14ac:dyDescent="0.25">
      <c r="A24" s="14" t="s">
        <v>28</v>
      </c>
      <c r="B24" s="73">
        <f t="shared" si="7"/>
        <v>5645051.8300000001</v>
      </c>
      <c r="C24" s="15">
        <v>141025.89000000001</v>
      </c>
      <c r="D24" s="15">
        <v>140870.35999999999</v>
      </c>
      <c r="E24" s="15">
        <v>295161.59000000003</v>
      </c>
      <c r="F24" s="15">
        <v>1348078.17</v>
      </c>
      <c r="G24" s="15">
        <v>444970.73</v>
      </c>
      <c r="H24" s="15">
        <v>324597.64</v>
      </c>
      <c r="I24" s="15">
        <v>2077629.16</v>
      </c>
      <c r="J24" s="15">
        <v>872718.29</v>
      </c>
    </row>
    <row r="25" spans="1:10" ht="21" x14ac:dyDescent="0.25">
      <c r="A25" s="14" t="s">
        <v>29</v>
      </c>
      <c r="B25" s="73">
        <f t="shared" si="7"/>
        <v>9506136.3599999994</v>
      </c>
      <c r="C25" s="15">
        <v>72726.66</v>
      </c>
      <c r="D25" s="15">
        <v>1579795.8</v>
      </c>
      <c r="E25" s="15">
        <v>2493717.6</v>
      </c>
      <c r="F25" s="15">
        <v>0</v>
      </c>
      <c r="G25" s="15">
        <v>0</v>
      </c>
      <c r="H25" s="15">
        <v>5359896.3</v>
      </c>
      <c r="I25" s="15">
        <v>0</v>
      </c>
      <c r="J25" s="15">
        <v>0</v>
      </c>
    </row>
    <row r="26" spans="1:10" ht="21" x14ac:dyDescent="0.25">
      <c r="A26" s="11" t="s">
        <v>30</v>
      </c>
      <c r="B26" s="72">
        <f>+B27+B28+B29+B30+B31+B32+B33+B34+B35</f>
        <v>120715089.25999999</v>
      </c>
      <c r="C26" s="12">
        <f t="shared" ref="C26:J26" si="8">SUM(C27:C35)</f>
        <v>0</v>
      </c>
      <c r="D26" s="12">
        <f t="shared" si="8"/>
        <v>29523094.02</v>
      </c>
      <c r="E26" s="12">
        <f t="shared" si="8"/>
        <v>17138966.34</v>
      </c>
      <c r="F26" s="12">
        <f t="shared" si="8"/>
        <v>66575221.850000001</v>
      </c>
      <c r="G26" s="12">
        <f t="shared" si="8"/>
        <v>5210569.3900000006</v>
      </c>
      <c r="H26" s="12">
        <f t="shared" ref="H26" si="9">SUM(H27:H35)</f>
        <v>1690669.0699999998</v>
      </c>
      <c r="I26" s="12">
        <f t="shared" ref="I26" si="10">SUM(I27:I35)</f>
        <v>351108.18</v>
      </c>
      <c r="J26" s="12">
        <f t="shared" si="8"/>
        <v>225460.41</v>
      </c>
    </row>
    <row r="27" spans="1:10" ht="21" x14ac:dyDescent="0.25">
      <c r="A27" s="14" t="s">
        <v>31</v>
      </c>
      <c r="B27" s="73">
        <f t="shared" ref="B27:B35" si="11">+C27+D27+E27+J27+F27+G27+H27+I27</f>
        <v>483269.54000000004</v>
      </c>
      <c r="C27" s="15">
        <v>0</v>
      </c>
      <c r="D27" s="15">
        <v>23950</v>
      </c>
      <c r="E27" s="15">
        <v>0</v>
      </c>
      <c r="F27" s="15"/>
      <c r="G27" s="15">
        <v>301399.14</v>
      </c>
      <c r="H27" s="15">
        <v>0</v>
      </c>
      <c r="I27" s="15">
        <v>157920.4</v>
      </c>
      <c r="J27" s="15">
        <v>0</v>
      </c>
    </row>
    <row r="28" spans="1:10" ht="21" x14ac:dyDescent="0.25">
      <c r="A28" s="14" t="s">
        <v>32</v>
      </c>
      <c r="B28" s="73">
        <f t="shared" si="11"/>
        <v>15199.91</v>
      </c>
      <c r="C28" s="15">
        <v>0</v>
      </c>
      <c r="D28" s="15">
        <v>0</v>
      </c>
      <c r="E28" s="15">
        <v>15199.91</v>
      </c>
      <c r="F28" s="15"/>
      <c r="G28" s="15"/>
      <c r="H28" s="15">
        <v>0</v>
      </c>
      <c r="I28" s="15">
        <v>0</v>
      </c>
      <c r="J28" s="15">
        <v>0</v>
      </c>
    </row>
    <row r="29" spans="1:10" ht="21" x14ac:dyDescent="0.25">
      <c r="A29" s="14" t="s">
        <v>33</v>
      </c>
      <c r="B29" s="73">
        <f t="shared" si="11"/>
        <v>109052486.82000001</v>
      </c>
      <c r="C29" s="15">
        <v>0</v>
      </c>
      <c r="D29" s="15">
        <v>29352067.309999999</v>
      </c>
      <c r="E29" s="15">
        <v>14583333</v>
      </c>
      <c r="F29" s="15">
        <v>65112295.060000002</v>
      </c>
      <c r="G29" s="15">
        <v>4791.45</v>
      </c>
      <c r="H29" s="15">
        <v>0</v>
      </c>
      <c r="I29" s="15">
        <v>0</v>
      </c>
      <c r="J29" s="15">
        <v>0</v>
      </c>
    </row>
    <row r="30" spans="1:10" ht="21" x14ac:dyDescent="0.25">
      <c r="A30" s="14" t="s">
        <v>34</v>
      </c>
      <c r="B30" s="73">
        <f t="shared" si="11"/>
        <v>1015339.57</v>
      </c>
      <c r="C30" s="15">
        <v>0</v>
      </c>
      <c r="D30" s="15">
        <v>0</v>
      </c>
      <c r="E30" s="15">
        <v>1014543</v>
      </c>
      <c r="F30" s="15"/>
      <c r="G30" s="15">
        <v>796.57</v>
      </c>
      <c r="H30" s="15">
        <v>0</v>
      </c>
      <c r="I30" s="15">
        <v>0</v>
      </c>
      <c r="J30" s="15">
        <v>0</v>
      </c>
    </row>
    <row r="31" spans="1:10" ht="21" x14ac:dyDescent="0.25">
      <c r="A31" s="14" t="s">
        <v>35</v>
      </c>
      <c r="B31" s="73">
        <f t="shared" si="11"/>
        <v>285862.49</v>
      </c>
      <c r="C31" s="15">
        <v>0</v>
      </c>
      <c r="D31" s="15">
        <v>0</v>
      </c>
      <c r="E31" s="15">
        <v>2879.97</v>
      </c>
      <c r="F31" s="15">
        <v>11625.63</v>
      </c>
      <c r="G31" s="15">
        <v>3536.87</v>
      </c>
      <c r="H31" s="15">
        <v>267820.02</v>
      </c>
      <c r="I31" s="15">
        <v>0</v>
      </c>
      <c r="J31" s="15">
        <v>0</v>
      </c>
    </row>
    <row r="32" spans="1:10" ht="21" x14ac:dyDescent="0.25">
      <c r="A32" s="14" t="s">
        <v>36</v>
      </c>
      <c r="B32" s="73">
        <f t="shared" si="11"/>
        <v>162412.09</v>
      </c>
      <c r="C32" s="15">
        <v>0</v>
      </c>
      <c r="D32" s="15">
        <v>0</v>
      </c>
      <c r="E32" s="15">
        <v>18169.79</v>
      </c>
      <c r="F32" s="15">
        <v>137751.79999999999</v>
      </c>
      <c r="G32" s="15">
        <v>6490.5</v>
      </c>
      <c r="H32" s="15">
        <v>0</v>
      </c>
      <c r="I32" s="15">
        <v>0</v>
      </c>
      <c r="J32" s="15">
        <v>0</v>
      </c>
    </row>
    <row r="33" spans="1:10" ht="21" x14ac:dyDescent="0.25">
      <c r="A33" s="14" t="s">
        <v>37</v>
      </c>
      <c r="B33" s="73">
        <f t="shared" si="11"/>
        <v>4095833.85</v>
      </c>
      <c r="C33" s="15">
        <v>0</v>
      </c>
      <c r="D33" s="15">
        <v>0</v>
      </c>
      <c r="E33" s="15">
        <v>41454.97</v>
      </c>
      <c r="F33" s="15">
        <v>409516.83</v>
      </c>
      <c r="G33" s="15">
        <v>3609701.95</v>
      </c>
      <c r="H33" s="15">
        <v>35160.1</v>
      </c>
      <c r="I33" s="15">
        <v>0</v>
      </c>
      <c r="J33" s="15">
        <v>0</v>
      </c>
    </row>
    <row r="34" spans="1:10" ht="42" x14ac:dyDescent="0.25">
      <c r="A34" s="14" t="s">
        <v>38</v>
      </c>
      <c r="B34" s="73">
        <f t="shared" si="11"/>
        <v>0</v>
      </c>
      <c r="C34" s="15"/>
      <c r="D34" s="15"/>
      <c r="E34" s="15"/>
      <c r="F34" s="15"/>
      <c r="G34" s="15"/>
      <c r="H34" s="15">
        <v>0</v>
      </c>
      <c r="I34" s="15">
        <v>0</v>
      </c>
      <c r="J34" s="15">
        <v>0</v>
      </c>
    </row>
    <row r="35" spans="1:10" ht="21" x14ac:dyDescent="0.25">
      <c r="A35" s="14" t="s">
        <v>39</v>
      </c>
      <c r="B35" s="73">
        <f t="shared" si="11"/>
        <v>5604684.9900000002</v>
      </c>
      <c r="C35" s="15">
        <v>0</v>
      </c>
      <c r="D35" s="15">
        <v>147076.71</v>
      </c>
      <c r="E35" s="15">
        <v>1463385.7</v>
      </c>
      <c r="F35" s="15">
        <v>904032.53</v>
      </c>
      <c r="G35" s="15">
        <v>1283852.9099999999</v>
      </c>
      <c r="H35" s="15">
        <v>1387688.95</v>
      </c>
      <c r="I35" s="15">
        <v>193187.78</v>
      </c>
      <c r="J35" s="15">
        <v>225460.41</v>
      </c>
    </row>
    <row r="36" spans="1:10" ht="21" x14ac:dyDescent="0.25">
      <c r="A36" s="11" t="s">
        <v>40</v>
      </c>
      <c r="B36" s="72">
        <f>+B37+B38+B39+B40+B41+B42+B43+B44+B45+B46+B47+B48+B49+B50+B51</f>
        <v>182193.51</v>
      </c>
      <c r="C36" s="12">
        <f t="shared" ref="C36:J36" si="12">SUM(C37:C42)</f>
        <v>0</v>
      </c>
      <c r="D36" s="12">
        <f t="shared" si="12"/>
        <v>0</v>
      </c>
      <c r="E36" s="12">
        <f t="shared" si="12"/>
        <v>11568.26</v>
      </c>
      <c r="F36" s="12">
        <f t="shared" si="12"/>
        <v>56037.73</v>
      </c>
      <c r="G36" s="12">
        <f t="shared" si="12"/>
        <v>104587.52</v>
      </c>
      <c r="H36" s="12">
        <f t="shared" ref="H36" si="13">SUM(H37:H42)</f>
        <v>10000</v>
      </c>
      <c r="I36" s="12">
        <f t="shared" ref="I36" si="14">SUM(I37:I42)</f>
        <v>10000</v>
      </c>
      <c r="J36" s="12">
        <f t="shared" si="12"/>
        <v>-10000</v>
      </c>
    </row>
    <row r="37" spans="1:10" ht="21" x14ac:dyDescent="0.25">
      <c r="A37" s="14" t="s">
        <v>41</v>
      </c>
      <c r="B37" s="73">
        <f t="shared" ref="B37:B51" si="15">+C37+D37+E37+J37+F37+G37+H37+I37</f>
        <v>182193.51</v>
      </c>
      <c r="C37" s="15">
        <v>0</v>
      </c>
      <c r="D37" s="15">
        <v>0</v>
      </c>
      <c r="E37" s="15">
        <v>11568.26</v>
      </c>
      <c r="F37" s="15">
        <v>56037.73</v>
      </c>
      <c r="G37" s="15">
        <v>104587.52</v>
      </c>
      <c r="H37" s="15">
        <v>10000</v>
      </c>
      <c r="I37" s="15">
        <v>10000</v>
      </c>
      <c r="J37" s="15">
        <v>-10000</v>
      </c>
    </row>
    <row r="38" spans="1:10" ht="21" x14ac:dyDescent="0.25">
      <c r="A38" s="14" t="s">
        <v>42</v>
      </c>
      <c r="B38" s="73">
        <f t="shared" si="15"/>
        <v>0</v>
      </c>
      <c r="C38" s="15">
        <v>0</v>
      </c>
      <c r="D38" s="15">
        <v>0</v>
      </c>
      <c r="E38" s="15">
        <v>0</v>
      </c>
      <c r="F38" s="15"/>
      <c r="G38" s="15"/>
      <c r="H38" s="15">
        <v>0</v>
      </c>
      <c r="I38" s="15">
        <v>0</v>
      </c>
      <c r="J38" s="15">
        <v>0</v>
      </c>
    </row>
    <row r="39" spans="1:10" ht="21" x14ac:dyDescent="0.25">
      <c r="A39" s="14" t="s">
        <v>43</v>
      </c>
      <c r="B39" s="73">
        <f t="shared" si="15"/>
        <v>0</v>
      </c>
      <c r="C39" s="15"/>
      <c r="D39" s="15"/>
      <c r="E39" s="15"/>
      <c r="F39" s="15"/>
      <c r="G39" s="15"/>
      <c r="H39" s="15">
        <v>0</v>
      </c>
      <c r="I39" s="15">
        <v>0</v>
      </c>
      <c r="J39" s="15">
        <v>0</v>
      </c>
    </row>
    <row r="40" spans="1:10" ht="21" x14ac:dyDescent="0.25">
      <c r="A40" s="14" t="s">
        <v>44</v>
      </c>
      <c r="B40" s="73">
        <f t="shared" si="15"/>
        <v>0</v>
      </c>
      <c r="C40" s="15"/>
      <c r="D40" s="15"/>
      <c r="E40" s="15"/>
      <c r="F40" s="15"/>
      <c r="G40" s="15"/>
      <c r="H40" s="15">
        <v>0</v>
      </c>
      <c r="I40" s="15">
        <v>0</v>
      </c>
      <c r="J40" s="15">
        <v>0</v>
      </c>
    </row>
    <row r="41" spans="1:10" ht="21" x14ac:dyDescent="0.25">
      <c r="A41" s="14" t="s">
        <v>45</v>
      </c>
      <c r="B41" s="73">
        <f t="shared" si="15"/>
        <v>0</v>
      </c>
      <c r="C41" s="15"/>
      <c r="D41" s="15"/>
      <c r="E41" s="15"/>
      <c r="F41" s="15"/>
      <c r="G41" s="15"/>
      <c r="H41" s="15">
        <v>0</v>
      </c>
      <c r="I41" s="15">
        <v>0</v>
      </c>
      <c r="J41" s="15">
        <v>0</v>
      </c>
    </row>
    <row r="42" spans="1:10" ht="21" x14ac:dyDescent="0.25">
      <c r="A42" s="14" t="s">
        <v>46</v>
      </c>
      <c r="B42" s="73">
        <f t="shared" si="15"/>
        <v>0</v>
      </c>
      <c r="C42" s="15"/>
      <c r="D42" s="15"/>
      <c r="E42" s="15"/>
      <c r="F42" s="15"/>
      <c r="G42" s="15"/>
      <c r="H42" s="15">
        <v>0</v>
      </c>
      <c r="I42" s="15">
        <v>0</v>
      </c>
      <c r="J42" s="15">
        <v>0</v>
      </c>
    </row>
    <row r="43" spans="1:10" ht="21" x14ac:dyDescent="0.25">
      <c r="A43" s="14" t="s">
        <v>47</v>
      </c>
      <c r="B43" s="73">
        <f t="shared" si="15"/>
        <v>0</v>
      </c>
      <c r="C43" s="15"/>
      <c r="D43" s="15"/>
      <c r="E43" s="15"/>
      <c r="F43" s="15"/>
      <c r="G43" s="15"/>
      <c r="H43" s="15">
        <v>0</v>
      </c>
      <c r="I43" s="15">
        <v>0</v>
      </c>
      <c r="J43" s="15">
        <v>0</v>
      </c>
    </row>
    <row r="44" spans="1:10" ht="21" x14ac:dyDescent="0.25">
      <c r="A44" s="11" t="s">
        <v>48</v>
      </c>
      <c r="B44" s="73">
        <f t="shared" si="15"/>
        <v>0</v>
      </c>
      <c r="C44" s="12">
        <f>SUM(C45:C51)</f>
        <v>0</v>
      </c>
      <c r="D44" s="12">
        <f>SUM(D45:D51)</f>
        <v>0</v>
      </c>
      <c r="E44" s="12">
        <f>SUM(E45:E51)</f>
        <v>0</v>
      </c>
      <c r="F44" s="12"/>
      <c r="G44" s="12"/>
      <c r="H44" s="12">
        <v>0</v>
      </c>
      <c r="I44" s="12">
        <v>0</v>
      </c>
      <c r="J44" s="12">
        <v>0</v>
      </c>
    </row>
    <row r="45" spans="1:10" ht="21" x14ac:dyDescent="0.25">
      <c r="A45" s="14" t="s">
        <v>49</v>
      </c>
      <c r="B45" s="73">
        <f t="shared" si="15"/>
        <v>0</v>
      </c>
      <c r="C45" s="15"/>
      <c r="D45" s="15"/>
      <c r="E45" s="15"/>
      <c r="F45" s="15"/>
      <c r="G45" s="15"/>
      <c r="H45" s="15">
        <v>0</v>
      </c>
      <c r="I45" s="15">
        <v>0</v>
      </c>
      <c r="J45" s="15">
        <v>0</v>
      </c>
    </row>
    <row r="46" spans="1:10" ht="21" x14ac:dyDescent="0.25">
      <c r="A46" s="14" t="s">
        <v>50</v>
      </c>
      <c r="B46" s="73">
        <f t="shared" si="15"/>
        <v>0</v>
      </c>
      <c r="C46" s="15"/>
      <c r="D46" s="15"/>
      <c r="E46" s="15"/>
      <c r="F46" s="15"/>
      <c r="G46" s="15"/>
      <c r="H46" s="15">
        <v>0</v>
      </c>
      <c r="I46" s="15">
        <v>0</v>
      </c>
      <c r="J46" s="15">
        <v>0</v>
      </c>
    </row>
    <row r="47" spans="1:10" ht="21" x14ac:dyDescent="0.25">
      <c r="A47" s="14" t="s">
        <v>51</v>
      </c>
      <c r="B47" s="73">
        <f t="shared" si="15"/>
        <v>0</v>
      </c>
      <c r="C47" s="15"/>
      <c r="D47" s="15"/>
      <c r="E47" s="15"/>
      <c r="F47" s="15"/>
      <c r="G47" s="15"/>
      <c r="H47" s="15">
        <v>0</v>
      </c>
      <c r="I47" s="15">
        <v>0</v>
      </c>
      <c r="J47" s="15">
        <v>0</v>
      </c>
    </row>
    <row r="48" spans="1:10" ht="21" x14ac:dyDescent="0.25">
      <c r="A48" s="14" t="s">
        <v>52</v>
      </c>
      <c r="B48" s="73">
        <f t="shared" si="15"/>
        <v>0</v>
      </c>
      <c r="C48" s="15"/>
      <c r="D48" s="15"/>
      <c r="E48" s="15"/>
      <c r="F48" s="15"/>
      <c r="G48" s="15"/>
      <c r="H48" s="15"/>
      <c r="I48" s="15"/>
      <c r="J48" s="15"/>
    </row>
    <row r="49" spans="1:10" ht="21" x14ac:dyDescent="0.25">
      <c r="A49" s="14" t="s">
        <v>53</v>
      </c>
      <c r="B49" s="73">
        <f t="shared" si="15"/>
        <v>0</v>
      </c>
      <c r="C49" s="15"/>
      <c r="D49" s="15"/>
      <c r="E49" s="15"/>
      <c r="F49" s="15"/>
      <c r="G49" s="15"/>
      <c r="H49" s="15"/>
      <c r="I49" s="15"/>
      <c r="J49" s="15"/>
    </row>
    <row r="50" spans="1:10" ht="21" x14ac:dyDescent="0.25">
      <c r="A50" s="14" t="s">
        <v>54</v>
      </c>
      <c r="B50" s="73">
        <f t="shared" si="15"/>
        <v>0</v>
      </c>
      <c r="C50" s="15"/>
      <c r="D50" s="15"/>
      <c r="E50" s="15"/>
      <c r="F50" s="15"/>
      <c r="G50" s="15"/>
      <c r="H50" s="15"/>
      <c r="I50" s="15"/>
      <c r="J50" s="15"/>
    </row>
    <row r="51" spans="1:10" ht="21" x14ac:dyDescent="0.25">
      <c r="A51" s="14" t="s">
        <v>55</v>
      </c>
      <c r="B51" s="73">
        <f t="shared" si="15"/>
        <v>0</v>
      </c>
      <c r="C51" s="15"/>
      <c r="D51" s="15"/>
      <c r="E51" s="15"/>
      <c r="F51" s="15"/>
      <c r="G51" s="15"/>
      <c r="H51" s="15"/>
      <c r="I51" s="15"/>
      <c r="J51" s="15"/>
    </row>
    <row r="52" spans="1:10" ht="21" x14ac:dyDescent="0.25">
      <c r="A52" s="11" t="s">
        <v>56</v>
      </c>
      <c r="B52" s="72">
        <f>+B53+B54+B55+B56+B57+B58</f>
        <v>3094710.0999999996</v>
      </c>
      <c r="C52" s="12">
        <f t="shared" ref="C52:J52" si="16">SUM(C53:C61)</f>
        <v>0</v>
      </c>
      <c r="D52" s="12">
        <f t="shared" si="16"/>
        <v>0</v>
      </c>
      <c r="E52" s="12">
        <f t="shared" si="16"/>
        <v>76009.97</v>
      </c>
      <c r="F52" s="12">
        <f t="shared" si="16"/>
        <v>539719.97</v>
      </c>
      <c r="G52" s="12">
        <f t="shared" si="16"/>
        <v>0</v>
      </c>
      <c r="H52" s="12">
        <f t="shared" ref="H52" si="17">SUM(H53:H61)</f>
        <v>1679033.8</v>
      </c>
      <c r="I52" s="12">
        <f t="shared" ref="I52" si="18">SUM(I53:I61)</f>
        <v>799946.36</v>
      </c>
      <c r="J52" s="12">
        <f t="shared" si="16"/>
        <v>0</v>
      </c>
    </row>
    <row r="53" spans="1:10" ht="21" x14ac:dyDescent="0.25">
      <c r="A53" s="14" t="s">
        <v>57</v>
      </c>
      <c r="B53" s="73">
        <f t="shared" ref="B53:B73" si="19">+C53+D53+E53+J53+F53+G53+H53+I53</f>
        <v>1608996.3399999999</v>
      </c>
      <c r="C53" s="15">
        <v>0</v>
      </c>
      <c r="D53" s="15">
        <v>0</v>
      </c>
      <c r="E53" s="15">
        <v>0</v>
      </c>
      <c r="F53" s="15">
        <v>221999.98</v>
      </c>
      <c r="G53" s="15">
        <v>0</v>
      </c>
      <c r="H53" s="15">
        <v>587050</v>
      </c>
      <c r="I53" s="15">
        <v>799946.36</v>
      </c>
      <c r="J53" s="15">
        <v>0</v>
      </c>
    </row>
    <row r="54" spans="1:10" ht="21" x14ac:dyDescent="0.25">
      <c r="A54" s="14" t="s">
        <v>58</v>
      </c>
      <c r="B54" s="73">
        <f t="shared" si="19"/>
        <v>66799.8</v>
      </c>
      <c r="C54" s="15">
        <v>0</v>
      </c>
      <c r="D54" s="15">
        <v>0</v>
      </c>
      <c r="E54" s="15">
        <v>55460</v>
      </c>
      <c r="F54" s="15"/>
      <c r="G54" s="15"/>
      <c r="H54" s="15">
        <v>11339.8</v>
      </c>
      <c r="I54" s="15">
        <v>0</v>
      </c>
      <c r="J54" s="15">
        <v>0</v>
      </c>
    </row>
    <row r="55" spans="1:10" ht="21" x14ac:dyDescent="0.25">
      <c r="A55" s="14" t="s">
        <v>59</v>
      </c>
      <c r="B55" s="73">
        <f t="shared" si="19"/>
        <v>305384</v>
      </c>
      <c r="C55" s="15"/>
      <c r="D55" s="15"/>
      <c r="E55" s="15"/>
      <c r="F55" s="15"/>
      <c r="G55" s="15"/>
      <c r="H55" s="15">
        <v>305384</v>
      </c>
      <c r="I55" s="15">
        <v>0</v>
      </c>
      <c r="J55" s="15">
        <v>0</v>
      </c>
    </row>
    <row r="56" spans="1:10" ht="21" x14ac:dyDescent="0.25">
      <c r="A56" s="14" t="s">
        <v>60</v>
      </c>
      <c r="B56" s="73">
        <f t="shared" si="19"/>
        <v>20549.97</v>
      </c>
      <c r="C56" s="15">
        <v>0</v>
      </c>
      <c r="D56" s="15">
        <v>0</v>
      </c>
      <c r="E56" s="15">
        <v>20549.97</v>
      </c>
      <c r="F56" s="15"/>
      <c r="G56" s="15"/>
      <c r="H56" s="15"/>
      <c r="I56" s="15"/>
      <c r="J56" s="15"/>
    </row>
    <row r="57" spans="1:10" ht="21" x14ac:dyDescent="0.25">
      <c r="A57" s="14" t="s">
        <v>61</v>
      </c>
      <c r="B57" s="73">
        <f t="shared" si="19"/>
        <v>565920</v>
      </c>
      <c r="C57" s="15"/>
      <c r="D57" s="15"/>
      <c r="E57" s="15"/>
      <c r="F57" s="15">
        <v>6600</v>
      </c>
      <c r="G57" s="15">
        <v>0</v>
      </c>
      <c r="H57" s="15">
        <v>559320</v>
      </c>
      <c r="I57" s="15">
        <v>0</v>
      </c>
      <c r="J57" s="15">
        <v>0</v>
      </c>
    </row>
    <row r="58" spans="1:10" ht="21" x14ac:dyDescent="0.25">
      <c r="A58" s="14" t="s">
        <v>62</v>
      </c>
      <c r="B58" s="73">
        <f t="shared" si="19"/>
        <v>527059.99</v>
      </c>
      <c r="C58" s="15"/>
      <c r="D58" s="15"/>
      <c r="E58" s="15"/>
      <c r="F58" s="15">
        <v>311119.99</v>
      </c>
      <c r="G58" s="15">
        <v>0</v>
      </c>
      <c r="H58" s="15">
        <v>215940</v>
      </c>
      <c r="I58" s="15">
        <v>0</v>
      </c>
      <c r="J58" s="15">
        <v>0</v>
      </c>
    </row>
    <row r="59" spans="1:10" ht="21" x14ac:dyDescent="0.25">
      <c r="A59" s="14" t="s">
        <v>63</v>
      </c>
      <c r="B59" s="73">
        <f t="shared" si="19"/>
        <v>0</v>
      </c>
      <c r="C59" s="15"/>
      <c r="D59" s="15"/>
      <c r="E59" s="15"/>
      <c r="F59" s="15"/>
      <c r="G59" s="15"/>
      <c r="H59" s="15"/>
      <c r="I59" s="15"/>
      <c r="J59" s="15"/>
    </row>
    <row r="60" spans="1:10" ht="21" x14ac:dyDescent="0.25">
      <c r="A60" s="14" t="s">
        <v>64</v>
      </c>
      <c r="B60" s="73">
        <f t="shared" si="19"/>
        <v>0</v>
      </c>
      <c r="C60" s="15">
        <v>0</v>
      </c>
      <c r="D60" s="15">
        <v>0</v>
      </c>
      <c r="E60" s="15">
        <v>0</v>
      </c>
      <c r="F60" s="15"/>
      <c r="G60" s="15"/>
      <c r="H60" s="15"/>
      <c r="I60" s="15"/>
      <c r="J60" s="15"/>
    </row>
    <row r="61" spans="1:10" ht="21" x14ac:dyDescent="0.25">
      <c r="A61" s="14" t="s">
        <v>65</v>
      </c>
      <c r="B61" s="73">
        <f t="shared" si="19"/>
        <v>0</v>
      </c>
      <c r="C61" s="15"/>
      <c r="D61" s="15"/>
      <c r="E61" s="15"/>
      <c r="F61" s="15"/>
      <c r="G61" s="15"/>
      <c r="H61" s="15"/>
      <c r="I61" s="15"/>
      <c r="J61" s="15"/>
    </row>
    <row r="62" spans="1:10" ht="21" x14ac:dyDescent="0.25">
      <c r="A62" s="11" t="s">
        <v>66</v>
      </c>
      <c r="B62" s="73">
        <f t="shared" si="19"/>
        <v>0</v>
      </c>
      <c r="C62" s="12">
        <f>SUM(C63:C65)</f>
        <v>0</v>
      </c>
      <c r="D62" s="12">
        <f>SUM(D63:D65)</f>
        <v>0</v>
      </c>
      <c r="E62" s="12">
        <f>SUM(E63:E65)</f>
        <v>0</v>
      </c>
      <c r="F62" s="12"/>
      <c r="G62" s="12"/>
      <c r="H62" s="12"/>
      <c r="I62" s="12"/>
      <c r="J62" s="12"/>
    </row>
    <row r="63" spans="1:10" ht="21" x14ac:dyDescent="0.25">
      <c r="A63" s="14" t="s">
        <v>67</v>
      </c>
      <c r="B63" s="73">
        <f t="shared" si="19"/>
        <v>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</row>
    <row r="64" spans="1:10" ht="21" x14ac:dyDescent="0.25">
      <c r="A64" s="14" t="s">
        <v>68</v>
      </c>
      <c r="B64" s="73">
        <f t="shared" si="19"/>
        <v>0</v>
      </c>
      <c r="C64" s="15"/>
      <c r="D64" s="15"/>
      <c r="E64" s="15"/>
      <c r="F64" s="15"/>
      <c r="G64" s="15"/>
      <c r="H64" s="15"/>
      <c r="I64" s="15"/>
      <c r="J64" s="15"/>
    </row>
    <row r="65" spans="1:10" ht="21" x14ac:dyDescent="0.25">
      <c r="A65" s="14" t="s">
        <v>69</v>
      </c>
      <c r="B65" s="73">
        <f t="shared" si="19"/>
        <v>0</v>
      </c>
      <c r="C65" s="15"/>
      <c r="D65" s="15"/>
      <c r="E65" s="15"/>
      <c r="F65" s="15"/>
      <c r="G65" s="15"/>
      <c r="H65" s="15"/>
      <c r="I65" s="15"/>
      <c r="J65" s="15"/>
    </row>
    <row r="66" spans="1:10" ht="42" x14ac:dyDescent="0.25">
      <c r="A66" s="14" t="s">
        <v>70</v>
      </c>
      <c r="B66" s="73">
        <f t="shared" si="19"/>
        <v>0</v>
      </c>
      <c r="C66" s="15"/>
      <c r="D66" s="15"/>
      <c r="E66" s="15"/>
      <c r="F66" s="15"/>
      <c r="G66" s="15"/>
      <c r="H66" s="15"/>
      <c r="I66" s="15"/>
      <c r="J66" s="15"/>
    </row>
    <row r="67" spans="1:10" ht="21" x14ac:dyDescent="0.25">
      <c r="A67" s="11" t="s">
        <v>71</v>
      </c>
      <c r="B67" s="73">
        <f t="shared" si="19"/>
        <v>0</v>
      </c>
      <c r="C67" s="12"/>
      <c r="D67" s="12"/>
      <c r="E67" s="12"/>
      <c r="F67" s="12"/>
      <c r="G67" s="12"/>
      <c r="H67" s="12"/>
      <c r="I67" s="12"/>
      <c r="J67" s="12"/>
    </row>
    <row r="68" spans="1:10" ht="21" x14ac:dyDescent="0.25">
      <c r="A68" s="14" t="s">
        <v>72</v>
      </c>
      <c r="B68" s="73">
        <f t="shared" si="19"/>
        <v>0</v>
      </c>
      <c r="C68" s="15"/>
      <c r="D68" s="15"/>
      <c r="E68" s="15"/>
      <c r="F68" s="15"/>
      <c r="G68" s="15"/>
      <c r="H68" s="15"/>
      <c r="I68" s="15"/>
      <c r="J68" s="15"/>
    </row>
    <row r="69" spans="1:10" ht="21" x14ac:dyDescent="0.25">
      <c r="A69" s="14" t="s">
        <v>73</v>
      </c>
      <c r="B69" s="73">
        <f t="shared" si="19"/>
        <v>0</v>
      </c>
      <c r="C69" s="15"/>
      <c r="D69" s="15"/>
      <c r="E69" s="15"/>
      <c r="F69" s="15"/>
      <c r="G69" s="15"/>
      <c r="H69" s="15"/>
      <c r="I69" s="15"/>
      <c r="J69" s="15"/>
    </row>
    <row r="70" spans="1:10" ht="21" x14ac:dyDescent="0.25">
      <c r="A70" s="11" t="s">
        <v>74</v>
      </c>
      <c r="B70" s="73">
        <f t="shared" si="19"/>
        <v>0</v>
      </c>
      <c r="C70" s="12">
        <f>SUM(C71:C73)</f>
        <v>0</v>
      </c>
      <c r="D70" s="12">
        <f>SUM(D71:D73)</f>
        <v>0</v>
      </c>
      <c r="E70" s="12">
        <f>SUM(E71:E73)</f>
        <v>0</v>
      </c>
      <c r="F70" s="12">
        <f t="shared" ref="F70:J70" si="20">SUM(F71:F73)</f>
        <v>0</v>
      </c>
      <c r="G70" s="12">
        <f t="shared" si="20"/>
        <v>0</v>
      </c>
      <c r="H70" s="12">
        <f t="shared" si="20"/>
        <v>0</v>
      </c>
      <c r="I70" s="12">
        <f t="shared" ref="I70" si="21">SUM(I71:I73)</f>
        <v>0</v>
      </c>
      <c r="J70" s="12">
        <f t="shared" si="20"/>
        <v>0</v>
      </c>
    </row>
    <row r="71" spans="1:10" ht="21" x14ac:dyDescent="0.25">
      <c r="A71" s="14" t="s">
        <v>75</v>
      </c>
      <c r="B71" s="73">
        <f t="shared" si="19"/>
        <v>0</v>
      </c>
      <c r="C71" s="15"/>
      <c r="D71" s="15"/>
      <c r="E71" s="15"/>
      <c r="F71" s="15"/>
      <c r="G71" s="15"/>
      <c r="H71" s="15"/>
      <c r="I71" s="15"/>
      <c r="J71" s="15"/>
    </row>
    <row r="72" spans="1:10" ht="21" x14ac:dyDescent="0.25">
      <c r="A72" s="14" t="s">
        <v>76</v>
      </c>
      <c r="B72" s="73">
        <f t="shared" si="19"/>
        <v>0</v>
      </c>
      <c r="C72" s="15"/>
      <c r="D72" s="15"/>
      <c r="E72" s="15"/>
      <c r="F72" s="15"/>
      <c r="G72" s="15"/>
      <c r="H72" s="15"/>
      <c r="I72" s="15"/>
      <c r="J72" s="15"/>
    </row>
    <row r="73" spans="1:10" ht="21" x14ac:dyDescent="0.25">
      <c r="A73" s="14" t="s">
        <v>77</v>
      </c>
      <c r="B73" s="73">
        <f t="shared" si="19"/>
        <v>0</v>
      </c>
      <c r="C73" s="15"/>
      <c r="D73" s="15"/>
      <c r="E73" s="15"/>
      <c r="F73" s="15"/>
      <c r="G73" s="15"/>
      <c r="H73" s="15"/>
      <c r="I73" s="15"/>
      <c r="J73" s="15"/>
    </row>
    <row r="74" spans="1:10" ht="21" x14ac:dyDescent="0.25">
      <c r="A74" s="17" t="s">
        <v>78</v>
      </c>
      <c r="B74" s="18">
        <f t="shared" ref="B74:J74" si="22">+B10+B16+B26+B36+B44+B52+B62+B67+B70</f>
        <v>404191702.42000008</v>
      </c>
      <c r="C74" s="18">
        <f>+C10+C16+C26+C36+C44+C52+C62+C67+C70</f>
        <v>26135416.060000002</v>
      </c>
      <c r="D74" s="18">
        <f t="shared" si="22"/>
        <v>63305953.810000002</v>
      </c>
      <c r="E74" s="18">
        <f t="shared" si="22"/>
        <v>50838083.329999991</v>
      </c>
      <c r="F74" s="18">
        <f t="shared" si="22"/>
        <v>98191413.220000014</v>
      </c>
      <c r="G74" s="18">
        <f t="shared" si="22"/>
        <v>33857845.060000002</v>
      </c>
      <c r="H74" s="18">
        <f t="shared" si="22"/>
        <v>43246755.829999998</v>
      </c>
      <c r="I74" s="18">
        <f t="shared" ref="I74" si="23">+I10+I16+I26+I36+I44+I52+I62+I67+I70</f>
        <v>49996552.749999993</v>
      </c>
      <c r="J74" s="18">
        <f t="shared" si="22"/>
        <v>38619682.359999999</v>
      </c>
    </row>
    <row r="75" spans="1:10" ht="21" x14ac:dyDescent="0.25">
      <c r="A75" s="19"/>
      <c r="B75" s="74"/>
      <c r="C75" s="15"/>
      <c r="D75" s="15"/>
      <c r="E75" s="15"/>
      <c r="F75" s="15"/>
      <c r="G75" s="15"/>
      <c r="H75" s="15"/>
      <c r="I75" s="15"/>
      <c r="J75" s="15"/>
    </row>
    <row r="76" spans="1:10" ht="21" x14ac:dyDescent="0.25">
      <c r="A76" s="9" t="s">
        <v>79</v>
      </c>
      <c r="B76" s="36"/>
      <c r="C76" s="20"/>
      <c r="D76" s="36"/>
      <c r="E76" s="36"/>
      <c r="F76" s="36"/>
      <c r="G76" s="36"/>
      <c r="H76" s="36"/>
      <c r="I76" s="36"/>
      <c r="J76" s="36"/>
    </row>
    <row r="77" spans="1:10" ht="21" x14ac:dyDescent="0.25">
      <c r="A77" s="11" t="s">
        <v>80</v>
      </c>
      <c r="B77" s="36"/>
      <c r="C77" s="12"/>
      <c r="D77" s="12"/>
      <c r="E77" s="12"/>
      <c r="F77" s="12"/>
      <c r="G77" s="12"/>
      <c r="H77" s="12"/>
      <c r="I77" s="12"/>
      <c r="J77" s="12"/>
    </row>
    <row r="78" spans="1:10" ht="21" x14ac:dyDescent="0.25">
      <c r="A78" s="14" t="s">
        <v>81</v>
      </c>
      <c r="B78" s="74"/>
      <c r="C78" s="15"/>
      <c r="D78" s="15"/>
      <c r="E78" s="15"/>
      <c r="F78" s="15"/>
      <c r="G78" s="15"/>
      <c r="H78" s="15"/>
      <c r="I78" s="15"/>
      <c r="J78" s="15"/>
    </row>
    <row r="79" spans="1:10" ht="21" x14ac:dyDescent="0.25">
      <c r="A79" s="14" t="s">
        <v>82</v>
      </c>
      <c r="B79" s="74"/>
      <c r="C79" s="15"/>
      <c r="D79" s="15"/>
      <c r="E79" s="86"/>
      <c r="F79" s="86"/>
      <c r="G79" s="15"/>
      <c r="H79" s="15"/>
      <c r="I79" s="15"/>
      <c r="J79" s="15"/>
    </row>
    <row r="80" spans="1:10" ht="21" x14ac:dyDescent="0.25">
      <c r="A80" s="11" t="s">
        <v>83</v>
      </c>
      <c r="B80" s="36"/>
      <c r="C80" s="12"/>
      <c r="D80" s="12"/>
      <c r="E80" s="12"/>
      <c r="F80" s="12"/>
      <c r="G80" s="12"/>
      <c r="H80" s="12"/>
      <c r="I80" s="12"/>
      <c r="J80" s="12"/>
    </row>
    <row r="81" spans="1:17" ht="21" x14ac:dyDescent="0.25">
      <c r="A81" s="14" t="s">
        <v>84</v>
      </c>
      <c r="B81" s="74"/>
      <c r="C81" s="15"/>
      <c r="D81" s="15"/>
      <c r="E81" s="15"/>
      <c r="F81" s="15"/>
      <c r="G81" s="15"/>
      <c r="H81" s="15"/>
      <c r="I81" s="15"/>
      <c r="J81" s="15"/>
    </row>
    <row r="82" spans="1:17" ht="21" x14ac:dyDescent="0.25">
      <c r="A82" s="14" t="s">
        <v>85</v>
      </c>
      <c r="B82" s="74"/>
      <c r="C82" s="15"/>
      <c r="D82" s="15"/>
      <c r="E82" s="15"/>
      <c r="F82" s="15"/>
      <c r="G82" s="15"/>
      <c r="H82" s="15"/>
      <c r="I82" s="15"/>
      <c r="J82" s="15"/>
    </row>
    <row r="83" spans="1:17" ht="21" x14ac:dyDescent="0.25">
      <c r="A83" s="11" t="s">
        <v>86</v>
      </c>
      <c r="B83" s="36"/>
      <c r="C83" s="12"/>
      <c r="D83" s="12"/>
      <c r="E83" s="12"/>
      <c r="F83" s="12"/>
      <c r="G83" s="12"/>
      <c r="H83" s="12"/>
      <c r="I83" s="12"/>
      <c r="J83" s="12"/>
    </row>
    <row r="84" spans="1:17" ht="21" x14ac:dyDescent="0.25">
      <c r="A84" s="14" t="s">
        <v>87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7" ht="21" x14ac:dyDescent="0.25">
      <c r="A85" s="17" t="s">
        <v>88</v>
      </c>
      <c r="B85" s="18"/>
      <c r="C85" s="18"/>
      <c r="D85" s="18"/>
      <c r="E85" s="18"/>
      <c r="F85" s="18"/>
      <c r="G85" s="18"/>
      <c r="H85" s="18"/>
      <c r="I85" s="18"/>
      <c r="J85" s="18"/>
    </row>
    <row r="86" spans="1:17" ht="21" x14ac:dyDescent="0.35">
      <c r="A86" s="21"/>
      <c r="B86" s="16"/>
      <c r="C86" s="16"/>
      <c r="D86" s="16"/>
      <c r="E86" s="16"/>
      <c r="F86" s="16"/>
      <c r="G86" s="16"/>
      <c r="H86" s="16"/>
      <c r="I86" s="16"/>
      <c r="J86" s="16"/>
    </row>
    <row r="87" spans="1:17" ht="21" x14ac:dyDescent="0.25">
      <c r="A87" s="22" t="s">
        <v>89</v>
      </c>
      <c r="B87" s="23"/>
      <c r="C87" s="23"/>
      <c r="D87" s="8"/>
      <c r="E87" s="8"/>
      <c r="F87" s="8"/>
      <c r="G87" s="8"/>
      <c r="H87" s="8"/>
      <c r="I87" s="8"/>
      <c r="J87" s="8"/>
    </row>
    <row r="88" spans="1:17" ht="21" x14ac:dyDescent="0.35">
      <c r="A88" s="21" t="s">
        <v>90</v>
      </c>
      <c r="B88" s="16"/>
      <c r="C88" s="16"/>
      <c r="D88" s="16"/>
      <c r="E88" s="16"/>
      <c r="F88" s="16"/>
      <c r="G88" s="16"/>
      <c r="H88" s="16"/>
      <c r="I88" s="16"/>
      <c r="J88" s="16"/>
    </row>
    <row r="89" spans="1:17" ht="21" x14ac:dyDescent="0.35">
      <c r="A89" s="21"/>
      <c r="B89" s="16"/>
      <c r="C89" s="16"/>
      <c r="D89" s="16"/>
      <c r="E89" s="16"/>
      <c r="F89" s="16"/>
      <c r="G89" s="16"/>
      <c r="H89" s="16"/>
      <c r="I89" s="16"/>
      <c r="J89" s="16"/>
    </row>
    <row r="90" spans="1:17" ht="18.75" x14ac:dyDescent="0.3">
      <c r="A90" s="1" t="s">
        <v>1</v>
      </c>
      <c r="B90"/>
      <c r="C90"/>
      <c r="D90"/>
      <c r="E90"/>
      <c r="F90"/>
      <c r="G90"/>
      <c r="H90"/>
      <c r="I90"/>
      <c r="J90"/>
    </row>
    <row r="91" spans="1:17" ht="18.75" x14ac:dyDescent="0.3">
      <c r="A91" s="28" t="s">
        <v>3</v>
      </c>
      <c r="B91"/>
      <c r="C91"/>
      <c r="D91"/>
      <c r="E91"/>
      <c r="F91"/>
      <c r="G91"/>
      <c r="H91"/>
      <c r="I91"/>
      <c r="J91"/>
    </row>
    <row r="92" spans="1:17" ht="18.75" x14ac:dyDescent="0.3">
      <c r="A92" s="28" t="s">
        <v>4</v>
      </c>
      <c r="B92"/>
      <c r="C92"/>
      <c r="D92"/>
      <c r="E92"/>
      <c r="F92"/>
      <c r="G92"/>
      <c r="H92"/>
      <c r="I92"/>
      <c r="J92"/>
    </row>
    <row r="93" spans="1:17" ht="18.75" x14ac:dyDescent="0.3">
      <c r="A93" s="1" t="s">
        <v>6</v>
      </c>
      <c r="B93"/>
      <c r="C93"/>
      <c r="D93"/>
      <c r="E93"/>
      <c r="F93"/>
      <c r="G93"/>
      <c r="H93"/>
      <c r="I93"/>
      <c r="J93"/>
    </row>
    <row r="94" spans="1:17" ht="18.75" x14ac:dyDescent="0.3">
      <c r="A94" s="28" t="s">
        <v>8</v>
      </c>
      <c r="B94"/>
      <c r="C94"/>
      <c r="D94"/>
      <c r="E94"/>
      <c r="F94"/>
      <c r="G94"/>
      <c r="H94"/>
      <c r="I94"/>
      <c r="J94"/>
    </row>
    <row r="95" spans="1:17" ht="18.75" x14ac:dyDescent="0.3">
      <c r="A95" s="28" t="s">
        <v>9</v>
      </c>
      <c r="B95"/>
      <c r="C95"/>
      <c r="D95"/>
      <c r="E95"/>
      <c r="F95"/>
      <c r="G95"/>
      <c r="H95"/>
      <c r="I95"/>
      <c r="J95"/>
    </row>
    <row r="96" spans="1:17" ht="21" x14ac:dyDescent="0.35">
      <c r="A96" s="21"/>
      <c r="B96" s="16"/>
      <c r="C96" s="16"/>
      <c r="D96" s="16"/>
      <c r="E96" s="16"/>
      <c r="F96" s="16"/>
      <c r="G96" s="16"/>
      <c r="H96" s="16"/>
      <c r="I96" s="16"/>
      <c r="J96" s="16"/>
      <c r="O96" s="4"/>
      <c r="P96" s="4"/>
      <c r="Q96" s="4"/>
    </row>
    <row r="97" spans="1:17" ht="21" x14ac:dyDescent="0.35">
      <c r="A97" s="21"/>
      <c r="B97" s="16"/>
      <c r="C97" s="16"/>
      <c r="D97" s="16"/>
      <c r="E97" s="16"/>
      <c r="F97" s="16"/>
      <c r="G97" s="16"/>
      <c r="H97" s="16"/>
      <c r="I97" s="16"/>
      <c r="J97" s="16"/>
      <c r="O97" s="3"/>
      <c r="P97" s="3"/>
      <c r="Q97" s="3"/>
    </row>
    <row r="98" spans="1:17" ht="21" x14ac:dyDescent="0.35">
      <c r="A98" s="21"/>
      <c r="B98" s="16"/>
      <c r="C98" s="16"/>
      <c r="D98" s="16"/>
      <c r="E98" s="16"/>
      <c r="F98" s="16"/>
      <c r="G98" s="16"/>
      <c r="H98" s="16"/>
      <c r="I98" s="16"/>
      <c r="J98" s="16"/>
      <c r="O98" s="3"/>
      <c r="P98" s="3"/>
      <c r="Q98" s="3"/>
    </row>
    <row r="99" spans="1:17" ht="21" x14ac:dyDescent="0.35">
      <c r="A99" s="21"/>
      <c r="B99" s="16"/>
      <c r="C99" s="16"/>
      <c r="D99" s="16"/>
      <c r="E99" s="16"/>
      <c r="F99" s="16"/>
      <c r="G99" s="16"/>
      <c r="H99" s="16"/>
      <c r="I99" s="16"/>
      <c r="J99" s="16"/>
      <c r="O99" s="5"/>
      <c r="P99" s="5"/>
      <c r="Q99" s="5"/>
    </row>
    <row r="100" spans="1:17" ht="21" x14ac:dyDescent="0.35">
      <c r="A100" s="21"/>
      <c r="B100" s="16"/>
      <c r="D100" s="16"/>
      <c r="E100" s="16"/>
      <c r="F100" s="16"/>
      <c r="G100" s="16"/>
      <c r="H100" s="16"/>
      <c r="I100" s="16"/>
      <c r="J100" s="16"/>
      <c r="O100" s="3"/>
      <c r="P100" s="3"/>
      <c r="Q100" s="3"/>
    </row>
    <row r="101" spans="1:17" ht="21" x14ac:dyDescent="0.35">
      <c r="A101" s="80" t="s">
        <v>91</v>
      </c>
      <c r="B101" s="47"/>
      <c r="C101" s="47"/>
      <c r="D101" s="47"/>
      <c r="E101" s="47"/>
      <c r="F101" s="47" t="s">
        <v>116</v>
      </c>
      <c r="G101" s="47"/>
      <c r="H101" s="47"/>
      <c r="I101" s="47"/>
      <c r="J101" s="47"/>
      <c r="K101" s="3"/>
      <c r="L101" s="3"/>
      <c r="M101" s="3"/>
      <c r="O101" s="6"/>
      <c r="P101" s="6"/>
      <c r="Q101" s="6"/>
    </row>
    <row r="102" spans="1:17" ht="21" x14ac:dyDescent="0.25">
      <c r="A102" s="26" t="s">
        <v>100</v>
      </c>
      <c r="B102" s="37"/>
      <c r="C102" s="37"/>
      <c r="D102" s="26"/>
      <c r="E102" s="37"/>
      <c r="F102" s="37"/>
      <c r="G102" s="26" t="s">
        <v>125</v>
      </c>
      <c r="H102" s="37"/>
      <c r="I102" s="37"/>
      <c r="J102" s="37"/>
      <c r="K102" s="4"/>
      <c r="L102" s="4"/>
      <c r="M102" s="4"/>
      <c r="N102" s="4"/>
    </row>
    <row r="103" spans="1:17" ht="21" x14ac:dyDescent="0.3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3"/>
      <c r="L103" s="3"/>
      <c r="M103" s="3"/>
      <c r="N103" s="3"/>
    </row>
    <row r="104" spans="1:17" ht="21" x14ac:dyDescent="0.3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3"/>
      <c r="L104" s="3"/>
      <c r="M104" s="3"/>
      <c r="N104" s="3"/>
    </row>
    <row r="105" spans="1:17" ht="21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5"/>
      <c r="L105" s="5"/>
      <c r="M105" s="5"/>
      <c r="N105" s="5"/>
    </row>
    <row r="106" spans="1:17" ht="21" x14ac:dyDescent="0.35">
      <c r="A106" s="83"/>
      <c r="B106" s="83"/>
      <c r="C106" s="83"/>
      <c r="D106" s="80"/>
      <c r="E106" s="80"/>
      <c r="F106" s="80"/>
      <c r="G106" s="80"/>
      <c r="H106" s="80"/>
      <c r="I106" s="80"/>
      <c r="J106" s="80"/>
      <c r="K106" s="3"/>
      <c r="L106" s="3"/>
      <c r="M106" s="3"/>
      <c r="N106" s="3"/>
    </row>
    <row r="107" spans="1:17" ht="21" x14ac:dyDescent="0.35">
      <c r="A107" s="84"/>
      <c r="B107" s="84"/>
      <c r="C107" s="84"/>
      <c r="D107" s="81"/>
      <c r="E107" s="81"/>
      <c r="F107" s="81"/>
      <c r="G107" s="81"/>
      <c r="H107" s="81"/>
      <c r="I107" s="81"/>
      <c r="J107" s="81"/>
      <c r="K107" s="6"/>
      <c r="L107" s="6"/>
      <c r="M107" s="6"/>
      <c r="N107" s="6"/>
    </row>
  </sheetData>
  <mergeCells count="10">
    <mergeCell ref="A104:J104"/>
    <mergeCell ref="A105:J105"/>
    <mergeCell ref="A106:C106"/>
    <mergeCell ref="A107:C107"/>
    <mergeCell ref="A2:J2"/>
    <mergeCell ref="A3:J3"/>
    <mergeCell ref="A4:J4"/>
    <mergeCell ref="A5:J5"/>
    <mergeCell ref="A6:J6"/>
    <mergeCell ref="E79:F79"/>
  </mergeCells>
  <pageMargins left="0.98" right="0.48" top="0.74803149606299213" bottom="0.74803149606299213" header="0.31496062992125984" footer="0.31496062992125984"/>
  <pageSetup paperSize="9" scale="4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</vt:i4>
      </vt:variant>
    </vt:vector>
  </HeadingPairs>
  <TitlesOfParts>
    <vt:vector size="22" baseType="lpstr">
      <vt:lpstr>Hoja1</vt:lpstr>
      <vt:lpstr>ENERO</vt:lpstr>
      <vt:lpstr>FEBRERO</vt:lpstr>
      <vt:lpstr>MARZO</vt:lpstr>
      <vt:lpstr>ABRIL</vt:lpstr>
      <vt:lpstr>mayo 2021</vt:lpstr>
      <vt:lpstr>JUNIO 2021</vt:lpstr>
      <vt:lpstr>JUlLIO 2021</vt:lpstr>
      <vt:lpstr>AGOSTO 2021</vt:lpstr>
      <vt:lpstr>MAYO</vt:lpstr>
      <vt:lpstr>JUNIO</vt:lpstr>
      <vt:lpstr>JULIO </vt:lpstr>
      <vt:lpstr>AGOSTO</vt:lpstr>
      <vt:lpstr>SEPTIEMBRE</vt:lpstr>
      <vt:lpstr>OCTUBRE</vt:lpstr>
      <vt:lpstr>NOVIEMBRE</vt:lpstr>
      <vt:lpstr>Diciembre</vt:lpstr>
      <vt:lpstr>Hoja1!Área_de_impresión</vt:lpstr>
      <vt:lpstr>JUNIO!Área_de_impresión</vt:lpstr>
      <vt:lpstr>MAYO!Área_de_impresión</vt:lpstr>
      <vt:lpstr>'mayo 2021'!Área_de_impresión</vt:lpstr>
      <vt:lpstr>SEPTIEMBRE!Área_de_impresión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2021-09-06T15:49:04Z</dcterms:modified>
</cp:coreProperties>
</file>