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RV-DATOS\Docs\aperez\Desktop\"/>
    </mc:Choice>
  </mc:AlternateContent>
  <bookViews>
    <workbookView xWindow="0" yWindow="0" windowWidth="19200" windowHeight="10995" firstSheet="9" activeTab="9"/>
  </bookViews>
  <sheets>
    <sheet name="BALANCE GENERAL ENERO" sheetId="1" state="hidden" r:id="rId1"/>
    <sheet name="ESTADO DE RESULTADOS 100-2087 E" sheetId="2" state="hidden" r:id="rId2"/>
    <sheet name="ESTADO DE RESULTADOS 100-2087 F" sheetId="3" state="hidden" r:id="rId3"/>
    <sheet name="BALANCE GENERAL FEBRERO" sheetId="5" state="hidden" r:id="rId4"/>
    <sheet name="ESTADO DE RESULTADOS 100-2087 M" sheetId="4" state="hidden" r:id="rId5"/>
    <sheet name="BALANCE GENERAL MARZO" sheetId="7" state="hidden" r:id="rId6"/>
    <sheet name="ESTADO DE RESULTADOS 100-2087 A" sheetId="6" state="hidden" r:id="rId7"/>
    <sheet name="BALANCE GENERAL ABRIL" sheetId="9" state="hidden" r:id="rId8"/>
    <sheet name="ESTADO DE RESULTADOS M" sheetId="8" state="hidden" r:id="rId9"/>
    <sheet name="BALANCE GENERAL MAYO (2)" sheetId="15" r:id="rId10"/>
    <sheet name="Sheet1" sheetId="11" state="hidden" r:id="rId11"/>
    <sheet name="Sheet2" sheetId="12" state="hidden" r:id="rId12"/>
  </sheets>
  <externalReferences>
    <externalReference r:id="rId13"/>
    <externalReference r:id="rId14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0" i="15" l="1"/>
  <c r="S40" i="15"/>
  <c r="P40" i="15"/>
  <c r="O40" i="15"/>
  <c r="M40" i="15"/>
  <c r="L40" i="15"/>
  <c r="K40" i="15"/>
  <c r="J40" i="15"/>
  <c r="I40" i="15"/>
  <c r="G40" i="15"/>
  <c r="F40" i="15"/>
  <c r="D40" i="15"/>
  <c r="Z39" i="15"/>
  <c r="Y39" i="15"/>
  <c r="H39" i="15"/>
  <c r="C39" i="15"/>
  <c r="B39" i="15"/>
  <c r="B40" i="15" s="1"/>
  <c r="Z38" i="15"/>
  <c r="Y38" i="15"/>
  <c r="H38" i="15"/>
  <c r="V37" i="15"/>
  <c r="W37" i="15" s="1"/>
  <c r="T37" i="15"/>
  <c r="T40" i="15" s="1"/>
  <c r="Q37" i="15"/>
  <c r="E37" i="15"/>
  <c r="C37" i="15"/>
  <c r="E36" i="15"/>
  <c r="C36" i="15"/>
  <c r="Z30" i="15"/>
  <c r="Z33" i="15" s="1"/>
  <c r="X30" i="15"/>
  <c r="X33" i="15" s="1"/>
  <c r="W30" i="15"/>
  <c r="W33" i="15" s="1"/>
  <c r="V30" i="15"/>
  <c r="V33" i="15" s="1"/>
  <c r="T30" i="15"/>
  <c r="T33" i="15" s="1"/>
  <c r="S30" i="15"/>
  <c r="S33" i="15" s="1"/>
  <c r="R30" i="15"/>
  <c r="R33" i="15" s="1"/>
  <c r="M30" i="15"/>
  <c r="M33" i="15" s="1"/>
  <c r="M41" i="15" s="1"/>
  <c r="K30" i="15"/>
  <c r="K33" i="15" s="1"/>
  <c r="J30" i="15"/>
  <c r="J33" i="15" s="1"/>
  <c r="H30" i="15"/>
  <c r="H33" i="15" s="1"/>
  <c r="F30" i="15"/>
  <c r="F33" i="15" s="1"/>
  <c r="F41" i="15" s="1"/>
  <c r="E30" i="15"/>
  <c r="E33" i="15" s="1"/>
  <c r="D30" i="15"/>
  <c r="D33" i="15" s="1"/>
  <c r="C30" i="15"/>
  <c r="C33" i="15" s="1"/>
  <c r="B30" i="15"/>
  <c r="B33" i="15" s="1"/>
  <c r="G29" i="15"/>
  <c r="G30" i="15" s="1"/>
  <c r="G33" i="15" s="1"/>
  <c r="B29" i="15"/>
  <c r="Y27" i="15"/>
  <c r="Y30" i="15" s="1"/>
  <c r="Y33" i="15" s="1"/>
  <c r="U27" i="15"/>
  <c r="U30" i="15" s="1"/>
  <c r="U33" i="15" s="1"/>
  <c r="Q27" i="15"/>
  <c r="Q30" i="15" s="1"/>
  <c r="Q33" i="15" s="1"/>
  <c r="P27" i="15"/>
  <c r="P30" i="15" s="1"/>
  <c r="P33" i="15" s="1"/>
  <c r="O27" i="15"/>
  <c r="O30" i="15" s="1"/>
  <c r="O33" i="15" s="1"/>
  <c r="L27" i="15"/>
  <c r="L30" i="15" s="1"/>
  <c r="L33" i="15" s="1"/>
  <c r="I27" i="15"/>
  <c r="I30" i="15" s="1"/>
  <c r="I33" i="15" s="1"/>
  <c r="I41" i="15" s="1"/>
  <c r="Z22" i="15"/>
  <c r="Y22" i="15"/>
  <c r="X22" i="15"/>
  <c r="W22" i="15"/>
  <c r="T22" i="15"/>
  <c r="O22" i="15"/>
  <c r="L22" i="15"/>
  <c r="J22" i="15"/>
  <c r="K20" i="15"/>
  <c r="I20" i="15"/>
  <c r="G20" i="15"/>
  <c r="F20" i="15"/>
  <c r="E20" i="15"/>
  <c r="V19" i="15"/>
  <c r="V22" i="15" s="1"/>
  <c r="U19" i="15"/>
  <c r="U22" i="15" s="1"/>
  <c r="S19" i="15"/>
  <c r="S22" i="15" s="1"/>
  <c r="R19" i="15"/>
  <c r="Q19" i="15"/>
  <c r="P19" i="15"/>
  <c r="M19" i="15"/>
  <c r="K19" i="15"/>
  <c r="I19" i="15"/>
  <c r="H19" i="15"/>
  <c r="G19" i="15"/>
  <c r="E19" i="15"/>
  <c r="D19" i="15"/>
  <c r="D22" i="15" s="1"/>
  <c r="C19" i="15"/>
  <c r="C22" i="15" s="1"/>
  <c r="B19" i="15"/>
  <c r="U18" i="15"/>
  <c r="R18" i="15"/>
  <c r="R22" i="15" s="1"/>
  <c r="Q18" i="15"/>
  <c r="Q22" i="15" s="1"/>
  <c r="P18" i="15"/>
  <c r="M18" i="15"/>
  <c r="K18" i="15"/>
  <c r="K22" i="15" s="1"/>
  <c r="I18" i="15"/>
  <c r="I22" i="15" s="1"/>
  <c r="H18" i="15"/>
  <c r="G18" i="15"/>
  <c r="F18" i="15"/>
  <c r="E18" i="15"/>
  <c r="E22" i="15" s="1"/>
  <c r="B18" i="15"/>
  <c r="B22" i="15" s="1"/>
  <c r="U15" i="15"/>
  <c r="T15" i="15"/>
  <c r="T23" i="15" s="1"/>
  <c r="S15" i="15"/>
  <c r="R15" i="15"/>
  <c r="Q15" i="15"/>
  <c r="P15" i="15"/>
  <c r="O15" i="15"/>
  <c r="O23" i="15" s="1"/>
  <c r="K15" i="15"/>
  <c r="J15" i="15"/>
  <c r="H15" i="15"/>
  <c r="G15" i="15"/>
  <c r="F15" i="15"/>
  <c r="D15" i="15"/>
  <c r="C15" i="15"/>
  <c r="X14" i="15"/>
  <c r="Y14" i="15" s="1"/>
  <c r="W14" i="15"/>
  <c r="V14" i="15"/>
  <c r="Z12" i="15"/>
  <c r="Z15" i="15" s="1"/>
  <c r="Z23" i="15" s="1"/>
  <c r="Y11" i="15"/>
  <c r="Y15" i="15" s="1"/>
  <c r="X11" i="15"/>
  <c r="W11" i="15"/>
  <c r="V11" i="15"/>
  <c r="V15" i="15" s="1"/>
  <c r="V23" i="15" s="1"/>
  <c r="M11" i="15"/>
  <c r="M15" i="15" s="1"/>
  <c r="L11" i="15"/>
  <c r="L15" i="15" s="1"/>
  <c r="I11" i="15"/>
  <c r="I15" i="15" s="1"/>
  <c r="E11" i="15"/>
  <c r="E15" i="15" s="1"/>
  <c r="B11" i="15"/>
  <c r="B15" i="15" s="1"/>
  <c r="B23" i="15" s="1"/>
  <c r="H22" i="15" l="1"/>
  <c r="P22" i="15"/>
  <c r="G22" i="15"/>
  <c r="F22" i="15"/>
  <c r="F23" i="15" s="1"/>
  <c r="F42" i="15" s="1"/>
  <c r="G41" i="15"/>
  <c r="K41" i="15"/>
  <c r="H40" i="15"/>
  <c r="E23" i="15"/>
  <c r="W15" i="15"/>
  <c r="S41" i="15"/>
  <c r="S23" i="15"/>
  <c r="S43" i="15" s="1"/>
  <c r="U41" i="15"/>
  <c r="I23" i="15"/>
  <c r="I43" i="15" s="1"/>
  <c r="W23" i="15"/>
  <c r="C23" i="15"/>
  <c r="O41" i="15"/>
  <c r="L23" i="15"/>
  <c r="X15" i="15"/>
  <c r="X23" i="15" s="1"/>
  <c r="D23" i="15"/>
  <c r="J23" i="15"/>
  <c r="P41" i="15"/>
  <c r="K23" i="15"/>
  <c r="K43" i="15" s="1"/>
  <c r="G23" i="15"/>
  <c r="G45" i="15" s="1"/>
  <c r="O43" i="15"/>
  <c r="H23" i="15"/>
  <c r="L41" i="15"/>
  <c r="Q23" i="15"/>
  <c r="U23" i="15"/>
  <c r="T41" i="15"/>
  <c r="T43" i="15" s="1"/>
  <c r="E40" i="15"/>
  <c r="E41" i="15" s="1"/>
  <c r="Y23" i="15"/>
  <c r="R23" i="15"/>
  <c r="M22" i="15"/>
  <c r="D41" i="15"/>
  <c r="J41" i="15"/>
  <c r="J43" i="15" s="1"/>
  <c r="C40" i="15"/>
  <c r="C41" i="15" s="1"/>
  <c r="V40" i="15"/>
  <c r="V41" i="15" s="1"/>
  <c r="V43" i="15" s="1"/>
  <c r="P23" i="15"/>
  <c r="X37" i="15"/>
  <c r="W40" i="15"/>
  <c r="W41" i="15" s="1"/>
  <c r="B41" i="15"/>
  <c r="B42" i="15" s="1"/>
  <c r="Q40" i="15"/>
  <c r="Q41" i="15" s="1"/>
  <c r="R37" i="15"/>
  <c r="R40" i="15" s="1"/>
  <c r="R41" i="15" s="1"/>
  <c r="H41" i="15"/>
  <c r="M23" i="15"/>
  <c r="E180" i="8"/>
  <c r="D180" i="8"/>
  <c r="D156" i="8"/>
  <c r="D113" i="8"/>
  <c r="D101" i="8" s="1"/>
  <c r="D59" i="8"/>
  <c r="D42" i="8"/>
  <c r="D41" i="8"/>
  <c r="D40" i="8"/>
  <c r="D18" i="8"/>
  <c r="D17" i="8" s="1"/>
  <c r="D188" i="8"/>
  <c r="D43" i="8"/>
  <c r="D42" i="15" l="1"/>
  <c r="W43" i="15"/>
  <c r="E42" i="15"/>
  <c r="U43" i="15"/>
  <c r="H43" i="15"/>
  <c r="P43" i="15"/>
  <c r="R43" i="15"/>
  <c r="Q43" i="15"/>
  <c r="C42" i="15"/>
  <c r="L42" i="15"/>
  <c r="Y37" i="15"/>
  <c r="X40" i="15"/>
  <c r="X41" i="15" s="1"/>
  <c r="X43" i="15" s="1"/>
  <c r="V40" i="12"/>
  <c r="U40" i="12"/>
  <c r="S40" i="12"/>
  <c r="P40" i="12"/>
  <c r="O40" i="12"/>
  <c r="M40" i="12"/>
  <c r="L40" i="12"/>
  <c r="K40" i="12"/>
  <c r="J40" i="12"/>
  <c r="I40" i="12"/>
  <c r="G40" i="12"/>
  <c r="F40" i="12"/>
  <c r="E40" i="12"/>
  <c r="D40" i="12"/>
  <c r="Y39" i="12"/>
  <c r="H39" i="12"/>
  <c r="C39" i="12"/>
  <c r="B39" i="12"/>
  <c r="B40" i="12" s="1"/>
  <c r="Z38" i="12"/>
  <c r="Y38" i="12"/>
  <c r="H38" i="12"/>
  <c r="H40" i="12" s="1"/>
  <c r="V37" i="12"/>
  <c r="W37" i="12" s="1"/>
  <c r="T37" i="12"/>
  <c r="T40" i="12" s="1"/>
  <c r="Q37" i="12"/>
  <c r="Q40" i="12" s="1"/>
  <c r="E37" i="12"/>
  <c r="C37" i="12"/>
  <c r="C40" i="12" s="1"/>
  <c r="E36" i="12"/>
  <c r="C36" i="12"/>
  <c r="Z30" i="12"/>
  <c r="Z33" i="12" s="1"/>
  <c r="Y30" i="12"/>
  <c r="Y33" i="12" s="1"/>
  <c r="X30" i="12"/>
  <c r="X33" i="12" s="1"/>
  <c r="W30" i="12"/>
  <c r="W33" i="12" s="1"/>
  <c r="V30" i="12"/>
  <c r="V33" i="12" s="1"/>
  <c r="V41" i="12" s="1"/>
  <c r="U30" i="12"/>
  <c r="U33" i="12" s="1"/>
  <c r="U41" i="12" s="1"/>
  <c r="U43" i="12" s="1"/>
  <c r="T30" i="12"/>
  <c r="T33" i="12" s="1"/>
  <c r="S30" i="12"/>
  <c r="S33" i="12" s="1"/>
  <c r="S41" i="12" s="1"/>
  <c r="S43" i="12" s="1"/>
  <c r="R30" i="12"/>
  <c r="R33" i="12" s="1"/>
  <c r="O30" i="12"/>
  <c r="O33" i="12" s="1"/>
  <c r="O41" i="12" s="1"/>
  <c r="M30" i="12"/>
  <c r="M33" i="12" s="1"/>
  <c r="M41" i="12" s="1"/>
  <c r="L30" i="12"/>
  <c r="L33" i="12" s="1"/>
  <c r="L41" i="12" s="1"/>
  <c r="K30" i="12"/>
  <c r="K33" i="12" s="1"/>
  <c r="K41" i="12" s="1"/>
  <c r="J30" i="12"/>
  <c r="J33" i="12" s="1"/>
  <c r="J41" i="12" s="1"/>
  <c r="H30" i="12"/>
  <c r="H33" i="12" s="1"/>
  <c r="H41" i="12" s="1"/>
  <c r="G30" i="12"/>
  <c r="G33" i="12" s="1"/>
  <c r="G41" i="12" s="1"/>
  <c r="F30" i="12"/>
  <c r="F33" i="12" s="1"/>
  <c r="F41" i="12" s="1"/>
  <c r="E30" i="12"/>
  <c r="E33" i="12" s="1"/>
  <c r="E41" i="12" s="1"/>
  <c r="D30" i="12"/>
  <c r="D33" i="12" s="1"/>
  <c r="D41" i="12" s="1"/>
  <c r="C30" i="12"/>
  <c r="C33" i="12" s="1"/>
  <c r="G29" i="12"/>
  <c r="B29" i="12"/>
  <c r="B30" i="12" s="1"/>
  <c r="B33" i="12" s="1"/>
  <c r="B41" i="12" s="1"/>
  <c r="Y27" i="12"/>
  <c r="U27" i="12"/>
  <c r="P27" i="12"/>
  <c r="P30" i="12" s="1"/>
  <c r="P33" i="12" s="1"/>
  <c r="P41" i="12" s="1"/>
  <c r="O27" i="12"/>
  <c r="L27" i="12"/>
  <c r="I27" i="12"/>
  <c r="I30" i="12" s="1"/>
  <c r="I33" i="12" s="1"/>
  <c r="I41" i="12" s="1"/>
  <c r="Z22" i="12"/>
  <c r="Y22" i="12"/>
  <c r="X22" i="12"/>
  <c r="W22" i="12"/>
  <c r="V22" i="12"/>
  <c r="T22" i="12"/>
  <c r="O22" i="12"/>
  <c r="M22" i="12"/>
  <c r="L22" i="12"/>
  <c r="J22" i="12"/>
  <c r="H22" i="12"/>
  <c r="K20" i="12"/>
  <c r="I20" i="12"/>
  <c r="G20" i="12"/>
  <c r="F20" i="12"/>
  <c r="E20" i="12"/>
  <c r="E22" i="12" s="1"/>
  <c r="V19" i="12"/>
  <c r="U19" i="12"/>
  <c r="S19" i="12"/>
  <c r="S22" i="12" s="1"/>
  <c r="R19" i="12"/>
  <c r="R22" i="12" s="1"/>
  <c r="Q19" i="12"/>
  <c r="Q22" i="12" s="1"/>
  <c r="P19" i="12"/>
  <c r="P22" i="12" s="1"/>
  <c r="M19" i="12"/>
  <c r="K19" i="12"/>
  <c r="I19" i="12"/>
  <c r="H19" i="12"/>
  <c r="G19" i="12"/>
  <c r="E19" i="12"/>
  <c r="D19" i="12"/>
  <c r="D22" i="12" s="1"/>
  <c r="C19" i="12"/>
  <c r="C22" i="12" s="1"/>
  <c r="B19" i="12"/>
  <c r="U18" i="12"/>
  <c r="U22" i="12" s="1"/>
  <c r="R18" i="12"/>
  <c r="Q18" i="12"/>
  <c r="P18" i="12"/>
  <c r="M18" i="12"/>
  <c r="K18" i="12"/>
  <c r="K22" i="12" s="1"/>
  <c r="I18" i="12"/>
  <c r="I22" i="12" s="1"/>
  <c r="H18" i="12"/>
  <c r="G18" i="12"/>
  <c r="G22" i="12" s="1"/>
  <c r="F18" i="12"/>
  <c r="F22" i="12" s="1"/>
  <c r="E18" i="12"/>
  <c r="B18" i="12"/>
  <c r="B22" i="12" s="1"/>
  <c r="Z15" i="12"/>
  <c r="Z23" i="12" s="1"/>
  <c r="V15" i="12"/>
  <c r="V23" i="12" s="1"/>
  <c r="U15" i="12"/>
  <c r="U23" i="12" s="1"/>
  <c r="T15" i="12"/>
  <c r="T23" i="12" s="1"/>
  <c r="S15" i="12"/>
  <c r="S23" i="12" s="1"/>
  <c r="R15" i="12"/>
  <c r="Q15" i="12"/>
  <c r="Q23" i="12" s="1"/>
  <c r="P15" i="12"/>
  <c r="O15" i="12"/>
  <c r="O23" i="12" s="1"/>
  <c r="O43" i="12" s="1"/>
  <c r="M15" i="12"/>
  <c r="M23" i="12" s="1"/>
  <c r="K15" i="12"/>
  <c r="K23" i="12" s="1"/>
  <c r="K43" i="12" s="1"/>
  <c r="J15" i="12"/>
  <c r="J23" i="12" s="1"/>
  <c r="I15" i="12"/>
  <c r="H15" i="12"/>
  <c r="H23" i="12" s="1"/>
  <c r="G15" i="12"/>
  <c r="G23" i="12" s="1"/>
  <c r="F15" i="12"/>
  <c r="F23" i="12" s="1"/>
  <c r="F42" i="12" s="1"/>
  <c r="E15" i="12"/>
  <c r="E23" i="12" s="1"/>
  <c r="E42" i="12" s="1"/>
  <c r="D15" i="12"/>
  <c r="D23" i="12" s="1"/>
  <c r="C15" i="12"/>
  <c r="C23" i="12" s="1"/>
  <c r="Y14" i="12"/>
  <c r="X14" i="12"/>
  <c r="X15" i="12" s="1"/>
  <c r="X23" i="12" s="1"/>
  <c r="W14" i="12"/>
  <c r="V14" i="12"/>
  <c r="Y11" i="12"/>
  <c r="Y15" i="12" s="1"/>
  <c r="Y23" i="12" s="1"/>
  <c r="X11" i="12"/>
  <c r="W11" i="12"/>
  <c r="W15" i="12" s="1"/>
  <c r="W23" i="12" s="1"/>
  <c r="V11" i="12"/>
  <c r="M11" i="12"/>
  <c r="L11" i="12"/>
  <c r="L15" i="12" s="1"/>
  <c r="L23" i="12" s="1"/>
  <c r="L42" i="12" s="1"/>
  <c r="I11" i="12"/>
  <c r="E11" i="12"/>
  <c r="B11" i="12"/>
  <c r="B15" i="12" s="1"/>
  <c r="B23" i="12" s="1"/>
  <c r="D211" i="11"/>
  <c r="D187" i="11"/>
  <c r="D214" i="11" s="1"/>
  <c r="E177" i="11"/>
  <c r="E174" i="11"/>
  <c r="D156" i="11"/>
  <c r="D101" i="11"/>
  <c r="D43" i="11"/>
  <c r="D17" i="11"/>
  <c r="D16" i="11"/>
  <c r="E16" i="11" s="1"/>
  <c r="E15" i="11"/>
  <c r="E179" i="11" s="1"/>
  <c r="Z30" i="9"/>
  <c r="Z23" i="9"/>
  <c r="D42" i="6"/>
  <c r="D41" i="6"/>
  <c r="D40" i="6"/>
  <c r="D18" i="6"/>
  <c r="U40" i="9"/>
  <c r="T40" i="9"/>
  <c r="S40" i="9"/>
  <c r="P40" i="9"/>
  <c r="O40" i="9"/>
  <c r="M40" i="9"/>
  <c r="L40" i="9"/>
  <c r="K40" i="9"/>
  <c r="J40" i="9"/>
  <c r="I40" i="9"/>
  <c r="G40" i="9"/>
  <c r="F40" i="9"/>
  <c r="D40" i="9"/>
  <c r="B40" i="9"/>
  <c r="Y39" i="9"/>
  <c r="H39" i="9"/>
  <c r="C39" i="9"/>
  <c r="B39" i="9"/>
  <c r="Z38" i="9"/>
  <c r="Y38" i="9"/>
  <c r="H38" i="9"/>
  <c r="H40" i="9" s="1"/>
  <c r="W37" i="9"/>
  <c r="X37" i="9" s="1"/>
  <c r="V37" i="9"/>
  <c r="V40" i="9" s="1"/>
  <c r="T37" i="9"/>
  <c r="Q37" i="9"/>
  <c r="Q40" i="9" s="1"/>
  <c r="E37" i="9"/>
  <c r="C37" i="9"/>
  <c r="E36" i="9"/>
  <c r="E40" i="9" s="1"/>
  <c r="C36" i="9"/>
  <c r="C40" i="9" s="1"/>
  <c r="Z33" i="9"/>
  <c r="X30" i="9"/>
  <c r="X33" i="9" s="1"/>
  <c r="W30" i="9"/>
  <c r="W33" i="9" s="1"/>
  <c r="V30" i="9"/>
  <c r="V33" i="9" s="1"/>
  <c r="U30" i="9"/>
  <c r="U33" i="9" s="1"/>
  <c r="U41" i="9" s="1"/>
  <c r="T30" i="9"/>
  <c r="T33" i="9" s="1"/>
  <c r="T41" i="9" s="1"/>
  <c r="S30" i="9"/>
  <c r="S33" i="9" s="1"/>
  <c r="S41" i="9" s="1"/>
  <c r="R30" i="9"/>
  <c r="R33" i="9" s="1"/>
  <c r="O30" i="9"/>
  <c r="O33" i="9" s="1"/>
  <c r="O41" i="9" s="1"/>
  <c r="M30" i="9"/>
  <c r="M33" i="9" s="1"/>
  <c r="M41" i="9" s="1"/>
  <c r="L30" i="9"/>
  <c r="L33" i="9" s="1"/>
  <c r="L41" i="9" s="1"/>
  <c r="K30" i="9"/>
  <c r="K33" i="9" s="1"/>
  <c r="K41" i="9" s="1"/>
  <c r="J30" i="9"/>
  <c r="J33" i="9" s="1"/>
  <c r="J41" i="9" s="1"/>
  <c r="H30" i="9"/>
  <c r="H33" i="9" s="1"/>
  <c r="H41" i="9" s="1"/>
  <c r="G30" i="9"/>
  <c r="G33" i="9" s="1"/>
  <c r="G41" i="9" s="1"/>
  <c r="F30" i="9"/>
  <c r="F33" i="9" s="1"/>
  <c r="F41" i="9" s="1"/>
  <c r="E30" i="9"/>
  <c r="E33" i="9" s="1"/>
  <c r="E41" i="9" s="1"/>
  <c r="D30" i="9"/>
  <c r="D33" i="9" s="1"/>
  <c r="D41" i="9" s="1"/>
  <c r="C30" i="9"/>
  <c r="C33" i="9" s="1"/>
  <c r="C41" i="9" s="1"/>
  <c r="B30" i="9"/>
  <c r="B33" i="9" s="1"/>
  <c r="B41" i="9" s="1"/>
  <c r="G29" i="9"/>
  <c r="B29" i="9"/>
  <c r="Y27" i="9"/>
  <c r="Y30" i="9" s="1"/>
  <c r="Y33" i="9" s="1"/>
  <c r="U27" i="9"/>
  <c r="P27" i="9"/>
  <c r="P30" i="9" s="1"/>
  <c r="P33" i="9" s="1"/>
  <c r="P41" i="9" s="1"/>
  <c r="O27" i="9"/>
  <c r="L27" i="9"/>
  <c r="I27" i="9"/>
  <c r="I30" i="9" s="1"/>
  <c r="I33" i="9" s="1"/>
  <c r="I41" i="9" s="1"/>
  <c r="Z22" i="9"/>
  <c r="Y22" i="9"/>
  <c r="X22" i="9"/>
  <c r="W22" i="9"/>
  <c r="V22" i="9"/>
  <c r="T22" i="9"/>
  <c r="O22" i="9"/>
  <c r="M22" i="9"/>
  <c r="L22" i="9"/>
  <c r="J22" i="9"/>
  <c r="C22" i="9"/>
  <c r="K20" i="9"/>
  <c r="I20" i="9"/>
  <c r="G20" i="9"/>
  <c r="F20" i="9"/>
  <c r="F22" i="9" s="1"/>
  <c r="E20" i="9"/>
  <c r="E22" i="9" s="1"/>
  <c r="V19" i="9"/>
  <c r="U19" i="9"/>
  <c r="S19" i="9"/>
  <c r="S22" i="9" s="1"/>
  <c r="R19" i="9"/>
  <c r="Q19" i="9"/>
  <c r="P19" i="9"/>
  <c r="P22" i="9" s="1"/>
  <c r="M19" i="9"/>
  <c r="K19" i="9"/>
  <c r="K22" i="9" s="1"/>
  <c r="I19" i="9"/>
  <c r="H19" i="9"/>
  <c r="G19" i="9"/>
  <c r="E19" i="9"/>
  <c r="D19" i="9"/>
  <c r="D22" i="9" s="1"/>
  <c r="C19" i="9"/>
  <c r="B19" i="9"/>
  <c r="U18" i="9"/>
  <c r="U22" i="9" s="1"/>
  <c r="R18" i="9"/>
  <c r="R22" i="9" s="1"/>
  <c r="Q18" i="9"/>
  <c r="Q22" i="9" s="1"/>
  <c r="P18" i="9"/>
  <c r="M18" i="9"/>
  <c r="K18" i="9"/>
  <c r="I18" i="9"/>
  <c r="I22" i="9" s="1"/>
  <c r="H18" i="9"/>
  <c r="H22" i="9" s="1"/>
  <c r="G18" i="9"/>
  <c r="G22" i="9" s="1"/>
  <c r="F18" i="9"/>
  <c r="E18" i="9"/>
  <c r="B18" i="9"/>
  <c r="B22" i="9" s="1"/>
  <c r="Z15" i="9"/>
  <c r="X15" i="9"/>
  <c r="X23" i="9" s="1"/>
  <c r="V15" i="9"/>
  <c r="V23" i="9" s="1"/>
  <c r="U15" i="9"/>
  <c r="U23" i="9" s="1"/>
  <c r="T15" i="9"/>
  <c r="T23" i="9" s="1"/>
  <c r="S15" i="9"/>
  <c r="S23" i="9" s="1"/>
  <c r="R15" i="9"/>
  <c r="R23" i="9" s="1"/>
  <c r="Q15" i="9"/>
  <c r="Q23" i="9" s="1"/>
  <c r="P15" i="9"/>
  <c r="O15" i="9"/>
  <c r="O23" i="9" s="1"/>
  <c r="O43" i="9" s="1"/>
  <c r="M15" i="9"/>
  <c r="M23" i="9" s="1"/>
  <c r="K15" i="9"/>
  <c r="K23" i="9" s="1"/>
  <c r="K43" i="9" s="1"/>
  <c r="J15" i="9"/>
  <c r="J23" i="9" s="1"/>
  <c r="J43" i="9" s="1"/>
  <c r="H15" i="9"/>
  <c r="G15" i="9"/>
  <c r="F15" i="9"/>
  <c r="E15" i="9"/>
  <c r="D15" i="9"/>
  <c r="D23" i="9" s="1"/>
  <c r="C15" i="9"/>
  <c r="C23" i="9" s="1"/>
  <c r="X14" i="9"/>
  <c r="Y14" i="9" s="1"/>
  <c r="W14" i="9"/>
  <c r="V14" i="9"/>
  <c r="Y11" i="9"/>
  <c r="Y15" i="9" s="1"/>
  <c r="Y23" i="9" s="1"/>
  <c r="X11" i="9"/>
  <c r="W11" i="9"/>
  <c r="W15" i="9" s="1"/>
  <c r="W23" i="9" s="1"/>
  <c r="V11" i="9"/>
  <c r="M11" i="9"/>
  <c r="L11" i="9"/>
  <c r="L15" i="9" s="1"/>
  <c r="L23" i="9" s="1"/>
  <c r="I11" i="9"/>
  <c r="I15" i="9" s="1"/>
  <c r="E11" i="9"/>
  <c r="B11" i="9"/>
  <c r="B15" i="9" s="1"/>
  <c r="B23" i="9" s="1"/>
  <c r="B42" i="9" s="1"/>
  <c r="D212" i="8"/>
  <c r="D215" i="8" s="1"/>
  <c r="E175" i="8"/>
  <c r="E178" i="8" s="1"/>
  <c r="D16" i="8"/>
  <c r="E16" i="8" s="1"/>
  <c r="E15" i="8"/>
  <c r="E15" i="4"/>
  <c r="U40" i="7"/>
  <c r="S40" i="7"/>
  <c r="Q40" i="7"/>
  <c r="P40" i="7"/>
  <c r="O40" i="7"/>
  <c r="M40" i="7"/>
  <c r="L40" i="7"/>
  <c r="K40" i="7"/>
  <c r="J40" i="7"/>
  <c r="I40" i="7"/>
  <c r="H40" i="7"/>
  <c r="G40" i="7"/>
  <c r="F40" i="7"/>
  <c r="E40" i="7"/>
  <c r="D40" i="7"/>
  <c r="Y39" i="7"/>
  <c r="H39" i="7"/>
  <c r="C39" i="7"/>
  <c r="B39" i="7"/>
  <c r="B40" i="7" s="1"/>
  <c r="Z38" i="7"/>
  <c r="Y38" i="7"/>
  <c r="H38" i="7"/>
  <c r="V37" i="7"/>
  <c r="V40" i="7" s="1"/>
  <c r="T37" i="7"/>
  <c r="T40" i="7" s="1"/>
  <c r="R37" i="7"/>
  <c r="R40" i="7" s="1"/>
  <c r="Q37" i="7"/>
  <c r="E37" i="7"/>
  <c r="C37" i="7"/>
  <c r="E36" i="7"/>
  <c r="C36" i="7"/>
  <c r="C40" i="7" s="1"/>
  <c r="Z30" i="7"/>
  <c r="Z33" i="7" s="1"/>
  <c r="Y30" i="7"/>
  <c r="Y33" i="7" s="1"/>
  <c r="X30" i="7"/>
  <c r="X33" i="7" s="1"/>
  <c r="W30" i="7"/>
  <c r="W33" i="7" s="1"/>
  <c r="V30" i="7"/>
  <c r="V33" i="7" s="1"/>
  <c r="V41" i="7" s="1"/>
  <c r="T30" i="7"/>
  <c r="T33" i="7" s="1"/>
  <c r="S30" i="7"/>
  <c r="S33" i="7" s="1"/>
  <c r="S41" i="7" s="1"/>
  <c r="R30" i="7"/>
  <c r="R33" i="7" s="1"/>
  <c r="P30" i="7"/>
  <c r="P33" i="7" s="1"/>
  <c r="P41" i="7" s="1"/>
  <c r="M30" i="7"/>
  <c r="M33" i="7" s="1"/>
  <c r="M41" i="7" s="1"/>
  <c r="K30" i="7"/>
  <c r="K33" i="7" s="1"/>
  <c r="K41" i="7" s="1"/>
  <c r="J30" i="7"/>
  <c r="J33" i="7" s="1"/>
  <c r="J41" i="7" s="1"/>
  <c r="H30" i="7"/>
  <c r="H33" i="7" s="1"/>
  <c r="H41" i="7" s="1"/>
  <c r="F30" i="7"/>
  <c r="F33" i="7" s="1"/>
  <c r="F41" i="7" s="1"/>
  <c r="E30" i="7"/>
  <c r="E33" i="7" s="1"/>
  <c r="E41" i="7" s="1"/>
  <c r="D30" i="7"/>
  <c r="D33" i="7" s="1"/>
  <c r="D41" i="7" s="1"/>
  <c r="C30" i="7"/>
  <c r="C33" i="7" s="1"/>
  <c r="C41" i="7" s="1"/>
  <c r="G29" i="7"/>
  <c r="G30" i="7" s="1"/>
  <c r="G33" i="7" s="1"/>
  <c r="G41" i="7" s="1"/>
  <c r="B29" i="7"/>
  <c r="B30" i="7" s="1"/>
  <c r="B33" i="7" s="1"/>
  <c r="Y27" i="7"/>
  <c r="U27" i="7"/>
  <c r="U30" i="7" s="1"/>
  <c r="U33" i="7" s="1"/>
  <c r="U41" i="7" s="1"/>
  <c r="P27" i="7"/>
  <c r="Q27" i="7" s="1"/>
  <c r="Q30" i="7" s="1"/>
  <c r="Q33" i="7" s="1"/>
  <c r="Q41" i="7" s="1"/>
  <c r="O27" i="7"/>
  <c r="O30" i="7" s="1"/>
  <c r="O33" i="7" s="1"/>
  <c r="O41" i="7" s="1"/>
  <c r="L27" i="7"/>
  <c r="L30" i="7" s="1"/>
  <c r="L33" i="7" s="1"/>
  <c r="L41" i="7" s="1"/>
  <c r="I27" i="7"/>
  <c r="I30" i="7" s="1"/>
  <c r="I33" i="7" s="1"/>
  <c r="I41" i="7" s="1"/>
  <c r="Z22" i="7"/>
  <c r="Y22" i="7"/>
  <c r="X22" i="7"/>
  <c r="W22" i="7"/>
  <c r="T22" i="7"/>
  <c r="R22" i="7"/>
  <c r="O22" i="7"/>
  <c r="L22" i="7"/>
  <c r="J22" i="7"/>
  <c r="I22" i="7"/>
  <c r="D22" i="7"/>
  <c r="C22" i="7"/>
  <c r="K20" i="7"/>
  <c r="K22" i="7" s="1"/>
  <c r="I20" i="7"/>
  <c r="G20" i="7"/>
  <c r="F20" i="7"/>
  <c r="E20" i="7"/>
  <c r="V19" i="7"/>
  <c r="V22" i="7" s="1"/>
  <c r="U19" i="7"/>
  <c r="U22" i="7" s="1"/>
  <c r="S19" i="7"/>
  <c r="S22" i="7" s="1"/>
  <c r="R19" i="7"/>
  <c r="Q19" i="7"/>
  <c r="P19" i="7"/>
  <c r="M19" i="7"/>
  <c r="K19" i="7"/>
  <c r="I19" i="7"/>
  <c r="H19" i="7"/>
  <c r="H22" i="7" s="1"/>
  <c r="G19" i="7"/>
  <c r="E19" i="7"/>
  <c r="D19" i="7"/>
  <c r="C19" i="7"/>
  <c r="B19" i="7"/>
  <c r="U18" i="7"/>
  <c r="R18" i="7"/>
  <c r="Q18" i="7"/>
  <c r="Q22" i="7" s="1"/>
  <c r="P18" i="7"/>
  <c r="P22" i="7" s="1"/>
  <c r="M18" i="7"/>
  <c r="M22" i="7" s="1"/>
  <c r="K18" i="7"/>
  <c r="I18" i="7"/>
  <c r="H18" i="7"/>
  <c r="G18" i="7"/>
  <c r="G22" i="7" s="1"/>
  <c r="F18" i="7"/>
  <c r="F22" i="7" s="1"/>
  <c r="E18" i="7"/>
  <c r="E22" i="7" s="1"/>
  <c r="B18" i="7"/>
  <c r="B22" i="7" s="1"/>
  <c r="Z15" i="7"/>
  <c r="U15" i="7"/>
  <c r="T15" i="7"/>
  <c r="T23" i="7" s="1"/>
  <c r="S15" i="7"/>
  <c r="R15" i="7"/>
  <c r="R23" i="7" s="1"/>
  <c r="Q15" i="7"/>
  <c r="P15" i="7"/>
  <c r="O15" i="7"/>
  <c r="O23" i="7" s="1"/>
  <c r="O43" i="7" s="1"/>
  <c r="L15" i="7"/>
  <c r="L23" i="7" s="1"/>
  <c r="L42" i="7" s="1"/>
  <c r="K15" i="7"/>
  <c r="K23" i="7" s="1"/>
  <c r="J15" i="7"/>
  <c r="J23" i="7" s="1"/>
  <c r="I15" i="7"/>
  <c r="I23" i="7" s="1"/>
  <c r="H15" i="7"/>
  <c r="G15" i="7"/>
  <c r="G23" i="7" s="1"/>
  <c r="F15" i="7"/>
  <c r="F23" i="7" s="1"/>
  <c r="F42" i="7" s="1"/>
  <c r="D15" i="7"/>
  <c r="D23" i="7" s="1"/>
  <c r="D42" i="7" s="1"/>
  <c r="C15" i="7"/>
  <c r="C23" i="7" s="1"/>
  <c r="C42" i="7" s="1"/>
  <c r="B15" i="7"/>
  <c r="Y14" i="7"/>
  <c r="X14" i="7"/>
  <c r="W14" i="7"/>
  <c r="V14" i="7"/>
  <c r="Y11" i="7"/>
  <c r="Y15" i="7" s="1"/>
  <c r="Y23" i="7" s="1"/>
  <c r="X11" i="7"/>
  <c r="X15" i="7" s="1"/>
  <c r="X23" i="7" s="1"/>
  <c r="W11" i="7"/>
  <c r="W15" i="7" s="1"/>
  <c r="W23" i="7" s="1"/>
  <c r="V11" i="7"/>
  <c r="V15" i="7" s="1"/>
  <c r="M11" i="7"/>
  <c r="M15" i="7" s="1"/>
  <c r="M23" i="7" s="1"/>
  <c r="L11" i="7"/>
  <c r="I11" i="7"/>
  <c r="E11" i="7"/>
  <c r="E15" i="7" s="1"/>
  <c r="E23" i="7" s="1"/>
  <c r="E42" i="7" s="1"/>
  <c r="B11" i="7"/>
  <c r="D42" i="4"/>
  <c r="D41" i="4"/>
  <c r="D17" i="4" s="1"/>
  <c r="D40" i="4"/>
  <c r="D18" i="4"/>
  <c r="D211" i="6"/>
  <c r="D187" i="6"/>
  <c r="E177" i="6"/>
  <c r="E174" i="6"/>
  <c r="D156" i="6"/>
  <c r="D101" i="6"/>
  <c r="D43" i="6"/>
  <c r="E15" i="6"/>
  <c r="Z30" i="5"/>
  <c r="Z33" i="5" s="1"/>
  <c r="Z12" i="5"/>
  <c r="Z15" i="5" s="1"/>
  <c r="Z38" i="5"/>
  <c r="U40" i="5"/>
  <c r="S40" i="5"/>
  <c r="P40" i="5"/>
  <c r="O40" i="5"/>
  <c r="M40" i="5"/>
  <c r="L40" i="5"/>
  <c r="K40" i="5"/>
  <c r="J40" i="5"/>
  <c r="I40" i="5"/>
  <c r="G40" i="5"/>
  <c r="F40" i="5"/>
  <c r="D40" i="5"/>
  <c r="Y39" i="5"/>
  <c r="H39" i="5"/>
  <c r="C39" i="5"/>
  <c r="B39" i="5"/>
  <c r="B40" i="5" s="1"/>
  <c r="Y38" i="5"/>
  <c r="H38" i="5"/>
  <c r="H40" i="5" s="1"/>
  <c r="V37" i="5"/>
  <c r="W37" i="5" s="1"/>
  <c r="T37" i="5"/>
  <c r="T40" i="5" s="1"/>
  <c r="Q37" i="5"/>
  <c r="R37" i="5" s="1"/>
  <c r="R40" i="5" s="1"/>
  <c r="E37" i="5"/>
  <c r="C37" i="5"/>
  <c r="E36" i="5"/>
  <c r="C36" i="5"/>
  <c r="C40" i="5" s="1"/>
  <c r="W33" i="5"/>
  <c r="X30" i="5"/>
  <c r="X33" i="5" s="1"/>
  <c r="W30" i="5"/>
  <c r="V30" i="5"/>
  <c r="V33" i="5" s="1"/>
  <c r="T30" i="5"/>
  <c r="T33" i="5" s="1"/>
  <c r="S30" i="5"/>
  <c r="S33" i="5" s="1"/>
  <c r="S41" i="5" s="1"/>
  <c r="R30" i="5"/>
  <c r="R33" i="5" s="1"/>
  <c r="M30" i="5"/>
  <c r="M33" i="5" s="1"/>
  <c r="M41" i="5" s="1"/>
  <c r="K30" i="5"/>
  <c r="K33" i="5" s="1"/>
  <c r="K41" i="5" s="1"/>
  <c r="J30" i="5"/>
  <c r="J33" i="5" s="1"/>
  <c r="J41" i="5" s="1"/>
  <c r="H30" i="5"/>
  <c r="H33" i="5" s="1"/>
  <c r="G30" i="5"/>
  <c r="G33" i="5" s="1"/>
  <c r="F30" i="5"/>
  <c r="F33" i="5" s="1"/>
  <c r="F41" i="5" s="1"/>
  <c r="E30" i="5"/>
  <c r="E33" i="5" s="1"/>
  <c r="D30" i="5"/>
  <c r="D33" i="5" s="1"/>
  <c r="D41" i="5" s="1"/>
  <c r="C30" i="5"/>
  <c r="C33" i="5" s="1"/>
  <c r="G29" i="5"/>
  <c r="B29" i="5"/>
  <c r="B30" i="5" s="1"/>
  <c r="B33" i="5" s="1"/>
  <c r="Y27" i="5"/>
  <c r="Y30" i="5" s="1"/>
  <c r="Y33" i="5" s="1"/>
  <c r="U27" i="5"/>
  <c r="U30" i="5" s="1"/>
  <c r="U33" i="5" s="1"/>
  <c r="U41" i="5" s="1"/>
  <c r="P27" i="5"/>
  <c r="Q27" i="5" s="1"/>
  <c r="Q30" i="5" s="1"/>
  <c r="Q33" i="5" s="1"/>
  <c r="O27" i="5"/>
  <c r="O30" i="5" s="1"/>
  <c r="O33" i="5" s="1"/>
  <c r="O41" i="5" s="1"/>
  <c r="L27" i="5"/>
  <c r="L30" i="5" s="1"/>
  <c r="L33" i="5" s="1"/>
  <c r="L41" i="5" s="1"/>
  <c r="I27" i="5"/>
  <c r="I30" i="5" s="1"/>
  <c r="I33" i="5" s="1"/>
  <c r="I41" i="5" s="1"/>
  <c r="Z22" i="5"/>
  <c r="Y22" i="5"/>
  <c r="X22" i="5"/>
  <c r="W22" i="5"/>
  <c r="T22" i="5"/>
  <c r="O22" i="5"/>
  <c r="L22" i="5"/>
  <c r="J22" i="5"/>
  <c r="K20" i="5"/>
  <c r="I20" i="5"/>
  <c r="G20" i="5"/>
  <c r="F20" i="5"/>
  <c r="E20" i="5"/>
  <c r="V19" i="5"/>
  <c r="V22" i="5" s="1"/>
  <c r="U19" i="5"/>
  <c r="S19" i="5"/>
  <c r="S22" i="5" s="1"/>
  <c r="R19" i="5"/>
  <c r="Q19" i="5"/>
  <c r="Q22" i="5" s="1"/>
  <c r="P19" i="5"/>
  <c r="M19" i="5"/>
  <c r="K19" i="5"/>
  <c r="I19" i="5"/>
  <c r="H19" i="5"/>
  <c r="G19" i="5"/>
  <c r="E19" i="5"/>
  <c r="D19" i="5"/>
  <c r="D22" i="5" s="1"/>
  <c r="C19" i="5"/>
  <c r="C22" i="5" s="1"/>
  <c r="B19" i="5"/>
  <c r="U18" i="5"/>
  <c r="U22" i="5" s="1"/>
  <c r="R18" i="5"/>
  <c r="Q18" i="5"/>
  <c r="P18" i="5"/>
  <c r="M18" i="5"/>
  <c r="M22" i="5" s="1"/>
  <c r="K18" i="5"/>
  <c r="K22" i="5" s="1"/>
  <c r="I18" i="5"/>
  <c r="H18" i="5"/>
  <c r="H22" i="5" s="1"/>
  <c r="G18" i="5"/>
  <c r="F18" i="5"/>
  <c r="E18" i="5"/>
  <c r="E22" i="5" s="1"/>
  <c r="B18" i="5"/>
  <c r="B22" i="5" s="1"/>
  <c r="X15" i="5"/>
  <c r="X23" i="5" s="1"/>
  <c r="U15" i="5"/>
  <c r="T15" i="5"/>
  <c r="T23" i="5" s="1"/>
  <c r="S15" i="5"/>
  <c r="S23" i="5" s="1"/>
  <c r="R15" i="5"/>
  <c r="Q15" i="5"/>
  <c r="P15" i="5"/>
  <c r="O15" i="5"/>
  <c r="O23" i="5" s="1"/>
  <c r="K15" i="5"/>
  <c r="J15" i="5"/>
  <c r="J23" i="5" s="1"/>
  <c r="J43" i="5" s="1"/>
  <c r="H15" i="5"/>
  <c r="H23" i="5" s="1"/>
  <c r="G15" i="5"/>
  <c r="F15" i="5"/>
  <c r="D15" i="5"/>
  <c r="C15" i="5"/>
  <c r="C23" i="5" s="1"/>
  <c r="B15" i="5"/>
  <c r="X14" i="5"/>
  <c r="Y14" i="5" s="1"/>
  <c r="W14" i="5"/>
  <c r="V14" i="5"/>
  <c r="Y11" i="5"/>
  <c r="Y15" i="5" s="1"/>
  <c r="Y23" i="5" s="1"/>
  <c r="X11" i="5"/>
  <c r="W11" i="5"/>
  <c r="W15" i="5" s="1"/>
  <c r="W23" i="5" s="1"/>
  <c r="V11" i="5"/>
  <c r="V15" i="5" s="1"/>
  <c r="M11" i="5"/>
  <c r="M15" i="5" s="1"/>
  <c r="L11" i="5"/>
  <c r="L15" i="5" s="1"/>
  <c r="L23" i="5" s="1"/>
  <c r="I11" i="5"/>
  <c r="I15" i="5" s="1"/>
  <c r="E11" i="5"/>
  <c r="E15" i="5" s="1"/>
  <c r="B11" i="5"/>
  <c r="D71" i="3"/>
  <c r="D59" i="3"/>
  <c r="D43" i="3" s="1"/>
  <c r="D42" i="3"/>
  <c r="D41" i="3"/>
  <c r="D17" i="3" s="1"/>
  <c r="D18" i="3"/>
  <c r="D211" i="4"/>
  <c r="D187" i="4"/>
  <c r="E174" i="4"/>
  <c r="E177" i="4" s="1"/>
  <c r="D156" i="4"/>
  <c r="D101" i="4"/>
  <c r="D43" i="4"/>
  <c r="D211" i="3"/>
  <c r="D214" i="3" s="1"/>
  <c r="D187" i="3"/>
  <c r="E177" i="3"/>
  <c r="E174" i="3"/>
  <c r="D156" i="3"/>
  <c r="D101" i="3"/>
  <c r="E15" i="3"/>
  <c r="H41" i="5" l="1"/>
  <c r="Y40" i="15"/>
  <c r="Y41" i="15" s="1"/>
  <c r="Y43" i="15" s="1"/>
  <c r="Z37" i="15"/>
  <c r="Z40" i="15" s="1"/>
  <c r="Z41" i="15" s="1"/>
  <c r="Z42" i="15" s="1"/>
  <c r="I23" i="12"/>
  <c r="I43" i="12"/>
  <c r="C41" i="12"/>
  <c r="J43" i="12"/>
  <c r="C42" i="12"/>
  <c r="X37" i="12"/>
  <c r="W40" i="12"/>
  <c r="W41" i="12" s="1"/>
  <c r="W43" i="12" s="1"/>
  <c r="D42" i="12"/>
  <c r="G45" i="12"/>
  <c r="B42" i="12"/>
  <c r="P23" i="12"/>
  <c r="P43" i="12" s="1"/>
  <c r="H43" i="12"/>
  <c r="T41" i="12"/>
  <c r="T43" i="12" s="1"/>
  <c r="R23" i="12"/>
  <c r="V43" i="12"/>
  <c r="Q27" i="12"/>
  <c r="Q30" i="12" s="1"/>
  <c r="Q33" i="12" s="1"/>
  <c r="Q41" i="12" s="1"/>
  <c r="Q43" i="12" s="1"/>
  <c r="R37" i="12"/>
  <c r="R40" i="12" s="1"/>
  <c r="R41" i="12" s="1"/>
  <c r="R43" i="12" s="1"/>
  <c r="D179" i="11"/>
  <c r="D17" i="6"/>
  <c r="D16" i="6" s="1"/>
  <c r="E16" i="6" s="1"/>
  <c r="D179" i="6" s="1"/>
  <c r="D214" i="6"/>
  <c r="C42" i="9"/>
  <c r="X41" i="9"/>
  <c r="X43" i="9" s="1"/>
  <c r="D42" i="9"/>
  <c r="X40" i="9"/>
  <c r="Y37" i="9"/>
  <c r="E23" i="9"/>
  <c r="E42" i="9" s="1"/>
  <c r="P23" i="9"/>
  <c r="P43" i="9" s="1"/>
  <c r="L42" i="9"/>
  <c r="F23" i="9"/>
  <c r="F42" i="9" s="1"/>
  <c r="S43" i="9"/>
  <c r="G23" i="9"/>
  <c r="G45" i="9" s="1"/>
  <c r="T43" i="9"/>
  <c r="H23" i="9"/>
  <c r="H43" i="9" s="1"/>
  <c r="U43" i="9"/>
  <c r="I23" i="9"/>
  <c r="I43" i="9"/>
  <c r="V41" i="9"/>
  <c r="V43" i="9" s="1"/>
  <c r="Q27" i="9"/>
  <c r="Q30" i="9" s="1"/>
  <c r="Q33" i="9" s="1"/>
  <c r="Q41" i="9" s="1"/>
  <c r="Q43" i="9" s="1"/>
  <c r="R37" i="9"/>
  <c r="R40" i="9" s="1"/>
  <c r="R41" i="9" s="1"/>
  <c r="R43" i="9" s="1"/>
  <c r="W40" i="9"/>
  <c r="W41" i="9" s="1"/>
  <c r="W43" i="9" s="1"/>
  <c r="Z23" i="7"/>
  <c r="V43" i="7"/>
  <c r="B41" i="7"/>
  <c r="G45" i="7"/>
  <c r="S23" i="7"/>
  <c r="S43" i="7" s="1"/>
  <c r="I43" i="7"/>
  <c r="U43" i="7"/>
  <c r="H43" i="7"/>
  <c r="P23" i="7"/>
  <c r="P43" i="7" s="1"/>
  <c r="Q23" i="7"/>
  <c r="H23" i="7"/>
  <c r="V23" i="7"/>
  <c r="J43" i="7"/>
  <c r="R41" i="7"/>
  <c r="R43" i="7" s="1"/>
  <c r="B23" i="7"/>
  <c r="B42" i="7" s="1"/>
  <c r="K43" i="7"/>
  <c r="U23" i="7"/>
  <c r="Q43" i="7"/>
  <c r="T41" i="7"/>
  <c r="T43" i="7" s="1"/>
  <c r="W37" i="7"/>
  <c r="D214" i="4"/>
  <c r="D16" i="4"/>
  <c r="E16" i="4" s="1"/>
  <c r="D179" i="4" s="1"/>
  <c r="E179" i="4" s="1"/>
  <c r="P23" i="5"/>
  <c r="R22" i="5"/>
  <c r="T41" i="5"/>
  <c r="D23" i="5"/>
  <c r="D42" i="5" s="1"/>
  <c r="Q23" i="5"/>
  <c r="B41" i="5"/>
  <c r="V41" i="5"/>
  <c r="V43" i="5" s="1"/>
  <c r="E40" i="5"/>
  <c r="E41" i="5" s="1"/>
  <c r="V40" i="5"/>
  <c r="G23" i="5"/>
  <c r="C41" i="5"/>
  <c r="C42" i="5" s="1"/>
  <c r="G41" i="5"/>
  <c r="U23" i="5"/>
  <c r="F22" i="5"/>
  <c r="P30" i="5"/>
  <c r="P33" i="5" s="1"/>
  <c r="P41" i="5" s="1"/>
  <c r="P43" i="5" s="1"/>
  <c r="K23" i="5"/>
  <c r="I22" i="5"/>
  <c r="I23" i="5" s="1"/>
  <c r="I43" i="5" s="1"/>
  <c r="P22" i="5"/>
  <c r="G22" i="5"/>
  <c r="Z23" i="5"/>
  <c r="K43" i="5"/>
  <c r="W40" i="5"/>
  <c r="W41" i="5" s="1"/>
  <c r="W43" i="5" s="1"/>
  <c r="X37" i="5"/>
  <c r="M23" i="5"/>
  <c r="B23" i="5"/>
  <c r="B42" i="5" s="1"/>
  <c r="O43" i="5"/>
  <c r="R41" i="5"/>
  <c r="E23" i="5"/>
  <c r="L42" i="5"/>
  <c r="V23" i="5"/>
  <c r="U43" i="5"/>
  <c r="G45" i="5"/>
  <c r="S43" i="5"/>
  <c r="H43" i="5"/>
  <c r="T43" i="5"/>
  <c r="F23" i="5"/>
  <c r="F42" i="5" s="1"/>
  <c r="R23" i="5"/>
  <c r="Q40" i="5"/>
  <c r="Q41" i="5" s="1"/>
  <c r="Q43" i="5" s="1"/>
  <c r="D16" i="3"/>
  <c r="E16" i="3" s="1"/>
  <c r="E179" i="3" s="1"/>
  <c r="Z22" i="1"/>
  <c r="X40" i="12" l="1"/>
  <c r="X41" i="12" s="1"/>
  <c r="X43" i="12" s="1"/>
  <c r="Y37" i="12"/>
  <c r="E179" i="6"/>
  <c r="Y40" i="9"/>
  <c r="Y41" i="9" s="1"/>
  <c r="Y43" i="9" s="1"/>
  <c r="Z37" i="9"/>
  <c r="Z40" i="9" s="1"/>
  <c r="Z41" i="9" s="1"/>
  <c r="X37" i="7"/>
  <c r="W40" i="7"/>
  <c r="W41" i="7" s="1"/>
  <c r="W43" i="7" s="1"/>
  <c r="E42" i="5"/>
  <c r="X40" i="5"/>
  <c r="X41" i="5" s="1"/>
  <c r="X43" i="5" s="1"/>
  <c r="Y37" i="5"/>
  <c r="Z37" i="5" s="1"/>
  <c r="R43" i="5"/>
  <c r="D179" i="3"/>
  <c r="Z30" i="1"/>
  <c r="D42" i="2"/>
  <c r="D41" i="2"/>
  <c r="D18" i="2"/>
  <c r="Y40" i="12" l="1"/>
  <c r="Y41" i="12" s="1"/>
  <c r="Y43" i="12" s="1"/>
  <c r="Z37" i="12"/>
  <c r="Z40" i="12" s="1"/>
  <c r="Z41" i="12" s="1"/>
  <c r="Z42" i="12" s="1"/>
  <c r="Y37" i="7"/>
  <c r="X40" i="7"/>
  <c r="X41" i="7" s="1"/>
  <c r="X43" i="7" s="1"/>
  <c r="Z40" i="5"/>
  <c r="Z41" i="5" s="1"/>
  <c r="Y40" i="5"/>
  <c r="Y41" i="5" s="1"/>
  <c r="Y43" i="5" s="1"/>
  <c r="D17" i="2"/>
  <c r="D211" i="2"/>
  <c r="D187" i="2"/>
  <c r="E177" i="2"/>
  <c r="E174" i="2"/>
  <c r="D156" i="2"/>
  <c r="D101" i="2"/>
  <c r="D43" i="2"/>
  <c r="D16" i="2" s="1"/>
  <c r="E15" i="2"/>
  <c r="U40" i="1"/>
  <c r="S40" i="1"/>
  <c r="P40" i="1"/>
  <c r="O40" i="1"/>
  <c r="M40" i="1"/>
  <c r="L40" i="1"/>
  <c r="K40" i="1"/>
  <c r="J40" i="1"/>
  <c r="I40" i="1"/>
  <c r="G40" i="1"/>
  <c r="F40" i="1"/>
  <c r="D40" i="1"/>
  <c r="Y39" i="1"/>
  <c r="H39" i="1"/>
  <c r="C39" i="1"/>
  <c r="B39" i="1"/>
  <c r="B40" i="1" s="1"/>
  <c r="Z38" i="1"/>
  <c r="Y38" i="1"/>
  <c r="H38" i="1"/>
  <c r="V37" i="1"/>
  <c r="V40" i="1" s="1"/>
  <c r="T37" i="1"/>
  <c r="T40" i="1" s="1"/>
  <c r="R37" i="1"/>
  <c r="R40" i="1" s="1"/>
  <c r="Q37" i="1"/>
  <c r="Q40" i="1" s="1"/>
  <c r="E37" i="1"/>
  <c r="C37" i="1"/>
  <c r="E36" i="1"/>
  <c r="C36" i="1"/>
  <c r="C40" i="1" s="1"/>
  <c r="Z33" i="1"/>
  <c r="X30" i="1"/>
  <c r="X33" i="1" s="1"/>
  <c r="W30" i="1"/>
  <c r="W33" i="1" s="1"/>
  <c r="V30" i="1"/>
  <c r="V33" i="1" s="1"/>
  <c r="T30" i="1"/>
  <c r="T33" i="1" s="1"/>
  <c r="S30" i="1"/>
  <c r="S33" i="1" s="1"/>
  <c r="S41" i="1" s="1"/>
  <c r="R30" i="1"/>
  <c r="R33" i="1" s="1"/>
  <c r="M30" i="1"/>
  <c r="M33" i="1" s="1"/>
  <c r="K30" i="1"/>
  <c r="K33" i="1" s="1"/>
  <c r="K41" i="1" s="1"/>
  <c r="J30" i="1"/>
  <c r="J33" i="1" s="1"/>
  <c r="J41" i="1" s="1"/>
  <c r="H30" i="1"/>
  <c r="H33" i="1" s="1"/>
  <c r="F30" i="1"/>
  <c r="F33" i="1" s="1"/>
  <c r="F41" i="1" s="1"/>
  <c r="E30" i="1"/>
  <c r="E33" i="1" s="1"/>
  <c r="D30" i="1"/>
  <c r="D33" i="1" s="1"/>
  <c r="D41" i="1" s="1"/>
  <c r="C30" i="1"/>
  <c r="C33" i="1" s="1"/>
  <c r="C41" i="1" s="1"/>
  <c r="G29" i="1"/>
  <c r="G30" i="1" s="1"/>
  <c r="G33" i="1" s="1"/>
  <c r="G41" i="1" s="1"/>
  <c r="B29" i="1"/>
  <c r="B30" i="1" s="1"/>
  <c r="B33" i="1" s="1"/>
  <c r="B41" i="1" s="1"/>
  <c r="Y27" i="1"/>
  <c r="Y30" i="1" s="1"/>
  <c r="Y33" i="1" s="1"/>
  <c r="U27" i="1"/>
  <c r="U30" i="1" s="1"/>
  <c r="U33" i="1" s="1"/>
  <c r="U41" i="1" s="1"/>
  <c r="P27" i="1"/>
  <c r="Q27" i="1" s="1"/>
  <c r="Q30" i="1" s="1"/>
  <c r="Q33" i="1" s="1"/>
  <c r="O27" i="1"/>
  <c r="O30" i="1" s="1"/>
  <c r="O33" i="1" s="1"/>
  <c r="O41" i="1" s="1"/>
  <c r="L27" i="1"/>
  <c r="L30" i="1" s="1"/>
  <c r="L33" i="1" s="1"/>
  <c r="I27" i="1"/>
  <c r="I30" i="1" s="1"/>
  <c r="I33" i="1" s="1"/>
  <c r="I41" i="1" s="1"/>
  <c r="Y22" i="1"/>
  <c r="X22" i="1"/>
  <c r="W22" i="1"/>
  <c r="T22" i="1"/>
  <c r="O22" i="1"/>
  <c r="L22" i="1"/>
  <c r="J22" i="1"/>
  <c r="K20" i="1"/>
  <c r="I20" i="1"/>
  <c r="G20" i="1"/>
  <c r="F20" i="1"/>
  <c r="E20" i="1"/>
  <c r="V19" i="1"/>
  <c r="V22" i="1" s="1"/>
  <c r="U19" i="1"/>
  <c r="S19" i="1"/>
  <c r="S22" i="1" s="1"/>
  <c r="R19" i="1"/>
  <c r="Q19" i="1"/>
  <c r="Q22" i="1" s="1"/>
  <c r="P19" i="1"/>
  <c r="M19" i="1"/>
  <c r="K19" i="1"/>
  <c r="I19" i="1"/>
  <c r="H19" i="1"/>
  <c r="G19" i="1"/>
  <c r="E19" i="1"/>
  <c r="D19" i="1"/>
  <c r="D22" i="1" s="1"/>
  <c r="C19" i="1"/>
  <c r="C22" i="1" s="1"/>
  <c r="B19" i="1"/>
  <c r="U18" i="1"/>
  <c r="R18" i="1"/>
  <c r="Q18" i="1"/>
  <c r="P18" i="1"/>
  <c r="M18" i="1"/>
  <c r="K18" i="1"/>
  <c r="I18" i="1"/>
  <c r="H18" i="1"/>
  <c r="H22" i="1" s="1"/>
  <c r="G18" i="1"/>
  <c r="F18" i="1"/>
  <c r="E18" i="1"/>
  <c r="B18" i="1"/>
  <c r="U15" i="1"/>
  <c r="T15" i="1"/>
  <c r="T23" i="1" s="1"/>
  <c r="S15" i="1"/>
  <c r="R15" i="1"/>
  <c r="Q15" i="1"/>
  <c r="P15" i="1"/>
  <c r="O15" i="1"/>
  <c r="K15" i="1"/>
  <c r="J15" i="1"/>
  <c r="H15" i="1"/>
  <c r="G15" i="1"/>
  <c r="F15" i="1"/>
  <c r="D15" i="1"/>
  <c r="C15" i="1"/>
  <c r="X14" i="1"/>
  <c r="Y14" i="1" s="1"/>
  <c r="Z15" i="1" s="1"/>
  <c r="W14" i="1"/>
  <c r="V14" i="1"/>
  <c r="Y11" i="1"/>
  <c r="Y15" i="1" s="1"/>
  <c r="Y23" i="1" s="1"/>
  <c r="X11" i="1"/>
  <c r="X15" i="1" s="1"/>
  <c r="X23" i="1" s="1"/>
  <c r="W11" i="1"/>
  <c r="V11" i="1"/>
  <c r="M11" i="1"/>
  <c r="M15" i="1" s="1"/>
  <c r="L11" i="1"/>
  <c r="L15" i="1" s="1"/>
  <c r="L23" i="1" s="1"/>
  <c r="I11" i="1"/>
  <c r="I15" i="1" s="1"/>
  <c r="E11" i="1"/>
  <c r="E15" i="1" s="1"/>
  <c r="B11" i="1"/>
  <c r="B15" i="1" s="1"/>
  <c r="Z37" i="7" l="1"/>
  <c r="Z40" i="7" s="1"/>
  <c r="Z41" i="7" s="1"/>
  <c r="Z42" i="7" s="1"/>
  <c r="Y40" i="7"/>
  <c r="Y41" i="7" s="1"/>
  <c r="Y43" i="7" s="1"/>
  <c r="Z42" i="5"/>
  <c r="M41" i="1"/>
  <c r="L41" i="1"/>
  <c r="P30" i="1"/>
  <c r="P33" i="1" s="1"/>
  <c r="P41" i="1" s="1"/>
  <c r="L42" i="1"/>
  <c r="F22" i="1"/>
  <c r="F23" i="1" s="1"/>
  <c r="F42" i="1" s="1"/>
  <c r="Q41" i="1"/>
  <c r="G22" i="1"/>
  <c r="G23" i="1" s="1"/>
  <c r="G45" i="1" s="1"/>
  <c r="H23" i="1"/>
  <c r="W37" i="1"/>
  <c r="W40" i="1" s="1"/>
  <c r="E40" i="1"/>
  <c r="E41" i="1" s="1"/>
  <c r="J23" i="1"/>
  <c r="J43" i="1" s="1"/>
  <c r="M22" i="1"/>
  <c r="M23" i="1" s="1"/>
  <c r="K22" i="1"/>
  <c r="K23" i="1" s="1"/>
  <c r="K43" i="1" s="1"/>
  <c r="I22" i="1"/>
  <c r="I23" i="1" s="1"/>
  <c r="I43" i="1" s="1"/>
  <c r="R22" i="1"/>
  <c r="V15" i="1"/>
  <c r="V23" i="1" s="1"/>
  <c r="C23" i="1"/>
  <c r="C42" i="1" s="1"/>
  <c r="B22" i="1"/>
  <c r="B23" i="1" s="1"/>
  <c r="B42" i="1" s="1"/>
  <c r="P22" i="1"/>
  <c r="P23" i="1" s="1"/>
  <c r="P43" i="1" s="1"/>
  <c r="V41" i="1"/>
  <c r="R23" i="1"/>
  <c r="W15" i="1"/>
  <c r="W23" i="1" s="1"/>
  <c r="O23" i="1"/>
  <c r="O43" i="1" s="1"/>
  <c r="E22" i="1"/>
  <c r="E23" i="1" s="1"/>
  <c r="E42" i="1" s="1"/>
  <c r="U22" i="1"/>
  <c r="U23" i="1" s="1"/>
  <c r="U43" i="1" s="1"/>
  <c r="W41" i="1"/>
  <c r="H40" i="1"/>
  <c r="H41" i="1" s="1"/>
  <c r="H43" i="1" s="1"/>
  <c r="D214" i="2"/>
  <c r="E16" i="2"/>
  <c r="D179" i="2" s="1"/>
  <c r="Z23" i="1"/>
  <c r="Q23" i="1"/>
  <c r="S23" i="1"/>
  <c r="R41" i="1"/>
  <c r="S43" i="1"/>
  <c r="T41" i="1"/>
  <c r="T43" i="1" s="1"/>
  <c r="D23" i="1"/>
  <c r="D42" i="1" s="1"/>
  <c r="X37" i="1"/>
  <c r="W43" i="1" l="1"/>
  <c r="Q43" i="1"/>
  <c r="V43" i="1"/>
  <c r="R43" i="1"/>
  <c r="E179" i="2"/>
  <c r="X40" i="1"/>
  <c r="X41" i="1" s="1"/>
  <c r="X43" i="1" s="1"/>
  <c r="Y37" i="1"/>
  <c r="Y40" i="1" l="1"/>
  <c r="Y41" i="1" s="1"/>
  <c r="Y43" i="1" s="1"/>
  <c r="Z37" i="1"/>
  <c r="Z40" i="1" s="1"/>
  <c r="Z41" i="1" s="1"/>
  <c r="Z42" i="1" s="1"/>
</calcChain>
</file>

<file path=xl/comments1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2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3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4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5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6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sharedStrings.xml><?xml version="1.0" encoding="utf-8"?>
<sst xmlns="http://schemas.openxmlformats.org/spreadsheetml/2006/main" count="2375" uniqueCount="378">
  <si>
    <t>MINISTERIO DE RELACIONES EXTERIORES</t>
  </si>
  <si>
    <t>DIRECCIÓN GENERAL DE PASAPORTES</t>
  </si>
  <si>
    <t>DEPARTAMENTO FINANCIERO</t>
  </si>
  <si>
    <t xml:space="preserve"> </t>
  </si>
  <si>
    <t>Balance General</t>
  </si>
  <si>
    <t>FEBRERO</t>
  </si>
  <si>
    <t>MARZO</t>
  </si>
  <si>
    <t>ABRIL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</si>
  <si>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</si>
  <si>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</si>
  <si>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</si>
  <si>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</si>
  <si>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</si>
  <si>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</si>
  <si>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</si>
  <si>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</si>
  <si>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MAYO</t>
  </si>
  <si>
    <t>JUNIO CORREGIDO</t>
  </si>
  <si>
    <t>JUNIO ULTIMO</t>
  </si>
  <si>
    <t>ACTIVOS</t>
  </si>
  <si>
    <t>Corrientes:</t>
  </si>
  <si>
    <t xml:space="preserve">Efectivo </t>
  </si>
  <si>
    <t>Inventario</t>
  </si>
  <si>
    <t>Cuentas por cobrar</t>
  </si>
  <si>
    <t>TOTAL ACTIVOS CORRIENTES</t>
  </si>
  <si>
    <t>ACTIVOS NO CORRIENTES</t>
  </si>
  <si>
    <t>Bienes en uso (Activos no financieros)</t>
  </si>
  <si>
    <t>Bienes Intangibles</t>
  </si>
  <si>
    <t xml:space="preserve">Depreciación bienes muebles </t>
  </si>
  <si>
    <t>Depreciación bienes intangibles</t>
  </si>
  <si>
    <t>TOTAL ACTIVOS NO CORRIENTES</t>
  </si>
  <si>
    <t>TOTAL DE ACTIVOS</t>
  </si>
  <si>
    <t>PASIVOS</t>
  </si>
  <si>
    <t>Retenciones por pagar</t>
  </si>
  <si>
    <t>Cuentas por pagar a corto plazo</t>
  </si>
  <si>
    <t>Cuentas por pagar a largo plazo</t>
  </si>
  <si>
    <t>TOTAL PASIVOS CORRIENTES</t>
  </si>
  <si>
    <t>PASIVOS NO CORRIENTES</t>
  </si>
  <si>
    <t>TOTAL PASIVOS</t>
  </si>
  <si>
    <t>PATRIMONIO</t>
  </si>
  <si>
    <t>Inicial</t>
  </si>
  <si>
    <t>Resultado de ejercicio anteriores</t>
  </si>
  <si>
    <t xml:space="preserve">Resultado neto del ejercicio </t>
  </si>
  <si>
    <t>Ajuste al patrimonio</t>
  </si>
  <si>
    <t>TOTAL PATRIMONIO NETO</t>
  </si>
  <si>
    <t>TOTAL PASIVO Y PATRIMONIO</t>
  </si>
  <si>
    <t>Preparado por:</t>
  </si>
  <si>
    <t>Revisado por:</t>
  </si>
  <si>
    <t xml:space="preserve">Lic. Manuel Gregorio Florián </t>
  </si>
  <si>
    <t>Al 31/01/2023</t>
  </si>
  <si>
    <t>Expresado en pesos Dominicanos</t>
  </si>
  <si>
    <t>DIRECCION GENERAL DE PASAPORTES</t>
  </si>
  <si>
    <t>DIVISION DE CONTABILIDAD</t>
  </si>
  <si>
    <t>(VALORES EN RD$)</t>
  </si>
  <si>
    <t>CTA</t>
  </si>
  <si>
    <t>CONTABLE</t>
  </si>
  <si>
    <t>CTA.</t>
  </si>
  <si>
    <t>INGRESOS</t>
  </si>
  <si>
    <t>100-2087</t>
  </si>
  <si>
    <t>I101</t>
  </si>
  <si>
    <t>PRESUPUESTO DISPONIBLE</t>
  </si>
  <si>
    <t>11010200010001</t>
  </si>
  <si>
    <t>I106-1</t>
  </si>
  <si>
    <t>EXTRAPRESUPUESTARIOS (CUT) 240-015423-0</t>
  </si>
  <si>
    <t>11010300010001</t>
  </si>
  <si>
    <t>I110</t>
  </si>
  <si>
    <t>ASIGNACION FONDO 2087 (100010102384894)</t>
  </si>
  <si>
    <t>2087</t>
  </si>
  <si>
    <t>I109</t>
  </si>
  <si>
    <t>CTA 240-016441-4 (FONDO REPONIBLE)</t>
  </si>
  <si>
    <t>Cta. 231-4000015-4</t>
  </si>
  <si>
    <t>RESUMEN DE INGRESOS Y GASTOS</t>
  </si>
  <si>
    <t>GASTOS OPERACIONALES</t>
  </si>
  <si>
    <t>SERVICIOS PERSONALES</t>
  </si>
  <si>
    <t>510101000100010001</t>
  </si>
  <si>
    <t>SUELDO FIJO</t>
  </si>
  <si>
    <t>51010100020001</t>
  </si>
  <si>
    <t>SUELDO PERSONAL CONTRATADO</t>
  </si>
  <si>
    <t>51010100020003</t>
  </si>
  <si>
    <t>SUPLENCIAS</t>
  </si>
  <si>
    <t>51010100020004</t>
  </si>
  <si>
    <t>PERSONAL SERVICIOS ESPECIALES</t>
  </si>
  <si>
    <t>51010100070001</t>
  </si>
  <si>
    <t>SUELDO PERSONAL NOMINAL EN PERIODO DE PRUEBA</t>
  </si>
  <si>
    <t>REMUNERACION AL PERSONAL DE CARACTER TEMPORAL</t>
  </si>
  <si>
    <t>PERSONAL TEMPORAL EN CARGOS DE CARRERA</t>
  </si>
  <si>
    <t>SUELDO TEMPORAL A PERSONAL FIJO</t>
  </si>
  <si>
    <t>510101000700030001</t>
  </si>
  <si>
    <t>SUELDO 13</t>
  </si>
  <si>
    <t>510101000700040001</t>
  </si>
  <si>
    <t>PRESTACIONES LABORALES</t>
  </si>
  <si>
    <t>PRESTACIONES LABORALES POR DESVINCULACION</t>
  </si>
  <si>
    <t>PROPORCION DE VACACIONES</t>
  </si>
  <si>
    <t>COMP. HORAS EXTRAORDINARIAS</t>
  </si>
  <si>
    <t>COMP. HORAS EXTRAORDINARIAS FIN DE AÑO</t>
  </si>
  <si>
    <t>510101000300020005</t>
  </si>
  <si>
    <t>PRIMA DE TRANSPORTE</t>
  </si>
  <si>
    <t>510101000300020006</t>
  </si>
  <si>
    <t>COMP. SERVICIO DE SEGURIDAD</t>
  </si>
  <si>
    <t>510101000300020009</t>
  </si>
  <si>
    <t>COMP. POR RESULTADOS</t>
  </si>
  <si>
    <t>510101000300020015</t>
  </si>
  <si>
    <t>BONOS POR DESEMPEÑO</t>
  </si>
  <si>
    <t>BENEFICIO ACUERDO DE DESEMPEÑO</t>
  </si>
  <si>
    <t>GASTOS DE REPRESENTACION</t>
  </si>
  <si>
    <t>51010100080001</t>
  </si>
  <si>
    <t>DIETAS EN EL PAIS</t>
  </si>
  <si>
    <t>51010100080002</t>
  </si>
  <si>
    <t>CONTRIBUCIONES AL SEGURO DE SALUD</t>
  </si>
  <si>
    <t>51010100080003</t>
  </si>
  <si>
    <t>CONTRIBUCIONES AL SEGURO DE PENSIONES</t>
  </si>
  <si>
    <t>CONTRIBUCIONES AL SEGURO DE RIESGO LABORAL</t>
  </si>
  <si>
    <t>SERVICIOS NO PERSONALES</t>
  </si>
  <si>
    <t>510102000100010002</t>
  </si>
  <si>
    <t>SERVICIO TELEFONICO DE LARGA DISTANCIA</t>
  </si>
  <si>
    <t>510102000100010003</t>
  </si>
  <si>
    <t>TELEFONO LOCAL</t>
  </si>
  <si>
    <t>510102000100010004</t>
  </si>
  <si>
    <t>TELEFAX Y CORREO</t>
  </si>
  <si>
    <t>510102000100010005</t>
  </si>
  <si>
    <t>SERVICIOS DE INTERNET Y TV POR CABLE</t>
  </si>
  <si>
    <t>510102000100020001</t>
  </si>
  <si>
    <t>ELECTRICIDAD</t>
  </si>
  <si>
    <t>510102000100020003</t>
  </si>
  <si>
    <t>AGUA</t>
  </si>
  <si>
    <t>510102000100020004</t>
  </si>
  <si>
    <t>RECOLECCION DE RESIDUOS SOLIDOS</t>
  </si>
  <si>
    <t>510102000100030001</t>
  </si>
  <si>
    <t>PUBLICIDAD Y PROPAGANDA</t>
  </si>
  <si>
    <t>PUBLICACIONES DE AVISOS OFICIALES</t>
  </si>
  <si>
    <t>510102000100030002</t>
  </si>
  <si>
    <t>IMPRESIÓN Y ENCUADERNACION</t>
  </si>
  <si>
    <t>510102000100040001</t>
  </si>
  <si>
    <t>VIATICOS DENTRO DEL PAIS</t>
  </si>
  <si>
    <t>510102000100040002</t>
  </si>
  <si>
    <t>VIATICOS FUERA DEL PAIS</t>
  </si>
  <si>
    <t>510102000100050001</t>
  </si>
  <si>
    <t>PASAJE Y GASTOS DE TRANSPORTE</t>
  </si>
  <si>
    <t>510102000100050002</t>
  </si>
  <si>
    <t>FLETE</t>
  </si>
  <si>
    <t>510102000100050004</t>
  </si>
  <si>
    <t>PEAJE</t>
  </si>
  <si>
    <t>510102000100060001</t>
  </si>
  <si>
    <t>ALQUILERES Y RENTA DE EDIFICIOS</t>
  </si>
  <si>
    <t>ALQUILER DE EQUIPOS DE COMPUTACION</t>
  </si>
  <si>
    <t>ALQUILERES DE EQUIPOS DE COMUNICACIÓN</t>
  </si>
  <si>
    <t>ALQUILER DE EQUIPOS DE OFICINA Y MUEBLES</t>
  </si>
  <si>
    <t>510102000100060008</t>
  </si>
  <si>
    <t>ALQ. EQUIPOS DE TRANSPORTE, TRACCION Y ELEV.</t>
  </si>
  <si>
    <t>510102000100069999</t>
  </si>
  <si>
    <t>OTROS ALQUILERES</t>
  </si>
  <si>
    <t>LICENCIAS DE INFORMATICAS</t>
  </si>
  <si>
    <t>SEGURO DE BIENES INMUEBLES E INFRAESTRUCTURA</t>
  </si>
  <si>
    <t>510102000100070002</t>
  </si>
  <si>
    <t>SEGURO DE BIENES MUEBLES</t>
  </si>
  <si>
    <t>510102000100070003</t>
  </si>
  <si>
    <t>SEGUROS DE PERSONAS</t>
  </si>
  <si>
    <t>510102000100080001</t>
  </si>
  <si>
    <t>CONTRATACIONES DE OBRAS MENORES</t>
  </si>
  <si>
    <t>510102000100090003</t>
  </si>
  <si>
    <t>SERV. ESP. DE MANTENIMIENTO Y REP.</t>
  </si>
  <si>
    <t>MANT. Y REP. OBRAS CIVILES EN INST.</t>
  </si>
  <si>
    <t>510102000100080004</t>
  </si>
  <si>
    <t xml:space="preserve"> MANTENIMIENTO Y REP.INSTALACIONES ELECTRICAS</t>
  </si>
  <si>
    <t>SERV. DE PINTURA Y DERIVADOS CON FIN DE HIG. Y EMB.</t>
  </si>
  <si>
    <t>510102000100090005</t>
  </si>
  <si>
    <t>MANT. Y REPARACION DE EQUIPOS EDUCACIONAL</t>
  </si>
  <si>
    <t>MANT. Y REPARACION DE EQUIPOS DE COMP-</t>
  </si>
  <si>
    <t>MANT. Y REPARACION DE EQUIPOS DE OFICINA Y MUEBLES</t>
  </si>
  <si>
    <t>510102000100090006</t>
  </si>
  <si>
    <t>MANT. Y REPARACION DE EQUIPOS SANITARIOS Y DE LAB.</t>
  </si>
  <si>
    <t>510102000100090008</t>
  </si>
  <si>
    <t>MANT. Y REPARACION DE EQUIPOS DE TRANSP-, TRACC. Y ELEV.</t>
  </si>
  <si>
    <t>SERVICIOS DE MANT. REP., DESMONTE E INST.</t>
  </si>
  <si>
    <t>510102000109990002</t>
  </si>
  <si>
    <t>COMISIONES Y GASTOS BANCARIOS</t>
  </si>
  <si>
    <t>SERVICIOS SANITARIOS MEDICOS Y VETERINARIOS</t>
  </si>
  <si>
    <t>510102000109990004</t>
  </si>
  <si>
    <t>SERVICIOS FUNERARIOS Y GASTOS CONEXOS</t>
  </si>
  <si>
    <t>510102000100020006</t>
  </si>
  <si>
    <t>FUMIGACION</t>
  </si>
  <si>
    <t>510102000100020007</t>
  </si>
  <si>
    <t>LAVANDERIA</t>
  </si>
  <si>
    <t>510102000100020008</t>
  </si>
  <si>
    <t>LIMPIEZA E HIGIENE</t>
  </si>
  <si>
    <t>510102000109990009</t>
  </si>
  <si>
    <t>EVENTOS GENERALES</t>
  </si>
  <si>
    <t>FESTIVIDADES</t>
  </si>
  <si>
    <t>ESTUDIO DE INGENIERIA, INVESTIGACION Y ANALISIS</t>
  </si>
  <si>
    <t>SERVICIOS JURIDICOS</t>
  </si>
  <si>
    <t>SERVICIOS DE CAPACITACION</t>
  </si>
  <si>
    <t>SERVICIOS DE INFORMATICA Y SIST. COMP.</t>
  </si>
  <si>
    <t>510102000109990006</t>
  </si>
  <si>
    <t>SERVICIOS TECNICOS PROFESIONALES</t>
  </si>
  <si>
    <t>510102000109990007</t>
  </si>
  <si>
    <t>IMPUESTOS</t>
  </si>
  <si>
    <t>TASAS 10%</t>
  </si>
  <si>
    <t>TASAS 5%</t>
  </si>
  <si>
    <t>TASAS 18%</t>
  </si>
  <si>
    <t>OTROS GASTOS POR INDEMNIZACIONES Y COMPENSACIONES</t>
  </si>
  <si>
    <t>OTRAS CONTRATACIONES DE SERVICIOS</t>
  </si>
  <si>
    <t>SERVICIOS DE ALIMENTACION</t>
  </si>
  <si>
    <t>SERVICIOS DE CATERING</t>
  </si>
  <si>
    <t>MATERIALES Y SUMINISTROS</t>
  </si>
  <si>
    <t>510102000200010001</t>
  </si>
  <si>
    <t>ALIMENTOS Y BEBIDAS PARA PERSONAS</t>
  </si>
  <si>
    <t>510102000200010006</t>
  </si>
  <si>
    <t>PRODUCTOS AGROFORESTALES Y P.</t>
  </si>
  <si>
    <t>510102000200010007</t>
  </si>
  <si>
    <t>MADERA, CORCHO Y SUS MANUFACTURAS</t>
  </si>
  <si>
    <t>510102000200020001</t>
  </si>
  <si>
    <t>HILADOS Y TELAS</t>
  </si>
  <si>
    <t>510102000200020002</t>
  </si>
  <si>
    <t>ACABADOS TEXTILES</t>
  </si>
  <si>
    <t>510102000200020003</t>
  </si>
  <si>
    <t>PRENDAS DE VESTIR</t>
  </si>
  <si>
    <t>510102000200020004</t>
  </si>
  <si>
    <t>CALZADO</t>
  </si>
  <si>
    <t>510102000200030001</t>
  </si>
  <si>
    <t>PAPEL DE ESCRITORIO</t>
  </si>
  <si>
    <t>510102000200030002</t>
  </si>
  <si>
    <t>PRODUCTOS DE PAPEL Y CARTON</t>
  </si>
  <si>
    <t>510102000200030003</t>
  </si>
  <si>
    <t>PRODUCTOS DE ARTES GRAFICAS</t>
  </si>
  <si>
    <t>510102000200030004</t>
  </si>
  <si>
    <t>LIBROS, REVISTAS Y PERIODICOS</t>
  </si>
  <si>
    <t>510102000200030006</t>
  </si>
  <si>
    <t>ESPECIES TIMBRADAS</t>
  </si>
  <si>
    <t>510102000200040001</t>
  </si>
  <si>
    <t>PRODUCTOS MEDICOS PARA USO HUMANO</t>
  </si>
  <si>
    <t>510102000200050001</t>
  </si>
  <si>
    <t>CUEROS Y PIELES</t>
  </si>
  <si>
    <t>510102000200050002</t>
  </si>
  <si>
    <t>ARTICULOS DE CUERO</t>
  </si>
  <si>
    <t>510102000200050003</t>
  </si>
  <si>
    <t>LLANTAS Y NEUMATICOS</t>
  </si>
  <si>
    <t>510102000200050004</t>
  </si>
  <si>
    <t>ARTICULOS DE CAUCHO</t>
  </si>
  <si>
    <t>510102000200050005</t>
  </si>
  <si>
    <t>ARTICULOS DE PLASTICOS</t>
  </si>
  <si>
    <t>510102000200060001</t>
  </si>
  <si>
    <t>PRODUCTOS DE CEMENTO</t>
  </si>
  <si>
    <t>PRODUCTOS DE CAL</t>
  </si>
  <si>
    <t>510102000200060004</t>
  </si>
  <si>
    <t>PRODUCTOS DE YESO</t>
  </si>
  <si>
    <t>510102000200060006</t>
  </si>
  <si>
    <t>PRODUCTOS DE VIDRIO</t>
  </si>
  <si>
    <t>510102000200060007</t>
  </si>
  <si>
    <t>PRODUCTOS DE LOZA</t>
  </si>
  <si>
    <t>510102000200060008</t>
  </si>
  <si>
    <t>PRODUCTOS DE PORCELANA</t>
  </si>
  <si>
    <t>510102000200060009</t>
  </si>
  <si>
    <t>PRODUCTOS FERROSOS</t>
  </si>
  <si>
    <t>5101020002000600011</t>
  </si>
  <si>
    <t>ESTRUCTURAS METALICAS</t>
  </si>
  <si>
    <t>510102000200060003</t>
  </si>
  <si>
    <t>HERRAMIENTAS MENORES</t>
  </si>
  <si>
    <t>PRODUCTO METALICOS</t>
  </si>
  <si>
    <t>OTROS PRODUCTOS METALICOS</t>
  </si>
  <si>
    <t>MINERALES METALIFEROS</t>
  </si>
  <si>
    <t>CARBON MINERAL</t>
  </si>
  <si>
    <t>510102000200040003</t>
  </si>
  <si>
    <t>GASOLINA</t>
  </si>
  <si>
    <t>510102000200040004</t>
  </si>
  <si>
    <t>GASOIL</t>
  </si>
  <si>
    <t>510102000200040006</t>
  </si>
  <si>
    <t>GAS GLP</t>
  </si>
  <si>
    <t>510102000200040007</t>
  </si>
  <si>
    <t>ACEITE Y GRASA</t>
  </si>
  <si>
    <t>510102000200040008</t>
  </si>
  <si>
    <t>LUBRICANTES</t>
  </si>
  <si>
    <t>PRODUCTO EXPLOSIVOS Y PIROTECNIA</t>
  </si>
  <si>
    <t>510102000200040012</t>
  </si>
  <si>
    <t>PRODUCTOS QUIMICOS DE USO PERSONAL</t>
  </si>
  <si>
    <t>510102000200040014</t>
  </si>
  <si>
    <t>INCECTICIDAS, FUMIGANTES Y OTROS</t>
  </si>
  <si>
    <t>510102000200040015</t>
  </si>
  <si>
    <t>PINTURAS, BARNICES</t>
  </si>
  <si>
    <t>OTROS PRODUCTO QUIMICOS Y CONEXO</t>
  </si>
  <si>
    <t>510102000200070001</t>
  </si>
  <si>
    <t>MATERIALES DE LIMPIEZA</t>
  </si>
  <si>
    <t>MATERIALES DE LIMPIEZA PERSONAL</t>
  </si>
  <si>
    <t>510102000200070002</t>
  </si>
  <si>
    <t>UTILES DE ESCRITORIO, OFICINA Y ENSEÑANZAS</t>
  </si>
  <si>
    <t>UTILES MENORES MEDICO QUIRURGICO Y DE LABORATORIO</t>
  </si>
  <si>
    <t>510102000200070005</t>
  </si>
  <si>
    <t>UTILES DE COCINA</t>
  </si>
  <si>
    <t>510102000200070006</t>
  </si>
  <si>
    <t>PRODUCTOS ELECTRICOS Y AFINES</t>
  </si>
  <si>
    <t>510102000200070008</t>
  </si>
  <si>
    <t>OTROS REPUESTOS Y ACCESORIOS</t>
  </si>
  <si>
    <t>ACCESORIOS</t>
  </si>
  <si>
    <t>510102000200070999</t>
  </si>
  <si>
    <t>UTILES DIVERSOS</t>
  </si>
  <si>
    <t>PRODUCT. Y UTILES VARIOS P/ACT. FESTIVAS</t>
  </si>
  <si>
    <t>PRODUCTOS Y UTILES DE DEFENSA NACIONAL</t>
  </si>
  <si>
    <t>PRODUCTO Y UTILES DIVERSOS</t>
  </si>
  <si>
    <t>TRANSFERENCIAS CORRIENTES AL SECTOR PUBLICO</t>
  </si>
  <si>
    <t>51040100020001</t>
  </si>
  <si>
    <t>INDEMNIZACION LABORAL</t>
  </si>
  <si>
    <t>51040100020002</t>
  </si>
  <si>
    <t>AYUDAS Y DONACIONES PROGRAMADAS. A HOG. Y PERSONAS</t>
  </si>
  <si>
    <t>51040100020007</t>
  </si>
  <si>
    <t>AYUDAS Y DON. OCASIONALES A HOG. Y PERS.</t>
  </si>
  <si>
    <t>BECAS Y VIAJES DE ESTUDIO</t>
  </si>
  <si>
    <t>51040100020009</t>
  </si>
  <si>
    <t>BECAS EXTRANJERAS</t>
  </si>
  <si>
    <t>TRANSFERENCIAS CORRIENTES A EMPRESAS PRIVADAS</t>
  </si>
  <si>
    <t>TRANSFERENCIAS CORRIENTES A ASOC. S/FINES DE LUCRO</t>
  </si>
  <si>
    <t>TRANSF. CORRIENTE OCAS. A ASOC.</t>
  </si>
  <si>
    <t>DISMINUCIÓN DE CUENTAS POR PAGAR A CORTO PLAZO</t>
  </si>
  <si>
    <t>DISMINUCIÓN DE OTROS PASIVOS CONTINGENTES</t>
  </si>
  <si>
    <t>5101990001</t>
  </si>
  <si>
    <t>TRANSFER. CORRIENTE A EMP. PUBL. NO FIN.</t>
  </si>
  <si>
    <t>GASTOS DE DEPRECIACION</t>
  </si>
  <si>
    <t>PARA CERRAR LOS GASTOS OPERACIONALES</t>
  </si>
  <si>
    <t>UTILIDAD DEL PERIODO</t>
  </si>
  <si>
    <t>PARA CERRAR LA CTA DE RESUMEN DE INGRESOS Y GASTOS</t>
  </si>
  <si>
    <t>PARA TRANSFERIR LA UTILIDAD DEL PERIODO A LA CTA DE PATRIMONIO</t>
  </si>
  <si>
    <t>TOTALES</t>
  </si>
  <si>
    <t>CTA. CONTABLE</t>
  </si>
  <si>
    <t>BIENES MUEBLES, INMUEBLES E INTANGIBLES</t>
  </si>
  <si>
    <t>MUEBLES DE OFICINA Y ESTANTERIA</t>
  </si>
  <si>
    <t>EQUIPOS COMPUTACIONALES</t>
  </si>
  <si>
    <t>ELECTRODOMESTICOS</t>
  </si>
  <si>
    <t>OTROS MOBILIARIOS Y EQUIPOS NO IDENTIFICADOS</t>
  </si>
  <si>
    <t>EQUIPOS Y APARATOS AUDIOVISUALES</t>
  </si>
  <si>
    <t>CAMARAS FOTOGRAFICAS</t>
  </si>
  <si>
    <t>INSTRUMENTAL MEDICO Y DE LABORATORIO</t>
  </si>
  <si>
    <t>EQUIPOS E INSTRUCMENTOS DE MEDICION CIENTIFICA</t>
  </si>
  <si>
    <t>EQUIPOS DE TRANSPORTES</t>
  </si>
  <si>
    <t>EQUIPO DE TRACCION</t>
  </si>
  <si>
    <t>EQUIPO DE ELEVACION</t>
  </si>
  <si>
    <t>OTROS EQUIPOS DE TRASNPORTE</t>
  </si>
  <si>
    <t>MAQUINARIAS Y EQUIPOS INDUSTRIALES</t>
  </si>
  <si>
    <t>SISTEMA DE AIRE A. Y CAL. Y REP.</t>
  </si>
  <si>
    <t>EQUIPOS DE COMUNICACIÓN</t>
  </si>
  <si>
    <t>EQUIPO DE GENERACION</t>
  </si>
  <si>
    <t>HERRAMIENTAS Y MAQUINARIAS</t>
  </si>
  <si>
    <t>OTROS EQUIPOS NO IDENTIFICADOS</t>
  </si>
  <si>
    <t>EQUIPOS DE SEGURIDAD</t>
  </si>
  <si>
    <t>PROGRAMAS DE COMPUTACION</t>
  </si>
  <si>
    <t>EDIFICIOS</t>
  </si>
  <si>
    <t>ANTIGUEDADES, BIENES ARTISTICOS Y OTROS</t>
  </si>
  <si>
    <t>ACCESORIO PARA EDIFICACIONES RESIDENCIALES Y NO RESIDENCIALES</t>
  </si>
  <si>
    <t>OBRAS EN EDIFICACION</t>
  </si>
  <si>
    <t>1206030005</t>
  </si>
  <si>
    <t>OBRAS PARA EDIFICACIONES NO RESIDENCIALES</t>
  </si>
  <si>
    <t>1206030008</t>
  </si>
  <si>
    <t>SUPERVISION E INPECCION DE OBRA EN EDIF.</t>
  </si>
  <si>
    <t>PREPARADO POR:</t>
  </si>
  <si>
    <t>Dayrobi Ozoria Medina</t>
  </si>
  <si>
    <t>Enc. Div. Contabilidad</t>
  </si>
  <si>
    <t>ESTADO DE RESULTADOS</t>
  </si>
  <si>
    <t>TOTAL PERIODO 2023 ENERO</t>
  </si>
  <si>
    <t>REVISADO POR:</t>
  </si>
  <si>
    <t>Lic. Manuel Florian Labourt</t>
  </si>
  <si>
    <t>Enc. Departamento Financiero</t>
  </si>
  <si>
    <t>GASTOS FINANCIEROS (COMISIONES BANCARIAS)</t>
  </si>
  <si>
    <t>Lic. Dayrobi Ozoria Medina</t>
  </si>
  <si>
    <t>Enc. Division Contabilidad</t>
  </si>
  <si>
    <t>Encargado Departamento Financiero</t>
  </si>
  <si>
    <t>A3211101</t>
  </si>
  <si>
    <t>APERTURA CAJA CHICA</t>
  </si>
  <si>
    <t>Presupuesto disponible</t>
  </si>
  <si>
    <t>TOTAL PERIODO 2023 FEBRERO</t>
  </si>
  <si>
    <t>TOTAL</t>
  </si>
  <si>
    <t>Al 28/02/2023</t>
  </si>
  <si>
    <t>TOTAL PERIODO 2023 MARZO</t>
  </si>
  <si>
    <t>Al 31/03/2023</t>
  </si>
  <si>
    <t>TOTAL PERIODO 2023 ABRIL</t>
  </si>
  <si>
    <t>MANT. Y REP. DE EQUIPOS DE TRANSPORTE</t>
  </si>
  <si>
    <t>SUELDOS AL PERSONAL PROBATORIO</t>
  </si>
  <si>
    <t>SUELDOS AL PERSONAL TEMPORAL</t>
  </si>
  <si>
    <t>Al 30/04/2023</t>
  </si>
  <si>
    <t>TOTAL PERIODO 2023 MAYO</t>
  </si>
  <si>
    <t>REPOSICION FONDO REPONIBLE</t>
  </si>
  <si>
    <t>Al 31/05/2023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</si>
</sst>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/>
    <xf numFmtId="39" fontId="0" fillId="0" borderId="0" xfId="0" applyNumberFormat="1"/>
    <xf numFmtId="164" fontId="0" fillId="0" borderId="0" xfId="1" applyFont="1" applyAlignment="1">
      <alignment horizontal="center"/>
    </xf>
    <xf numFmtId="39" fontId="0" fillId="0" borderId="0" xfId="1" applyNumberFormat="1" applyFont="1" applyAlignment="1">
      <alignment horizontal="center"/>
    </xf>
    <xf numFmtId="0" fontId="3" fillId="2" borderId="0" xfId="0" applyFont="1" applyFill="1"/>
    <xf numFmtId="164" fontId="3" fillId="2" borderId="0" xfId="1" applyFont="1" applyFill="1"/>
    <xf numFmtId="164" fontId="0" fillId="2" borderId="0" xfId="1" applyFont="1" applyFill="1"/>
    <xf numFmtId="164" fontId="0" fillId="3" borderId="0" xfId="1" applyFont="1" applyFill="1"/>
    <xf numFmtId="39" fontId="0" fillId="3" borderId="0" xfId="1" applyNumberFormat="1" applyFont="1" applyFill="1"/>
    <xf numFmtId="0" fontId="0" fillId="3" borderId="0" xfId="0" applyFill="1"/>
    <xf numFmtId="39" fontId="0" fillId="0" borderId="0" xfId="1" applyNumberFormat="1" applyFont="1"/>
    <xf numFmtId="164" fontId="0" fillId="0" borderId="0" xfId="0" applyNumberFormat="1"/>
    <xf numFmtId="164" fontId="0" fillId="0" borderId="0" xfId="1" applyFont="1" applyFill="1"/>
    <xf numFmtId="39" fontId="3" fillId="2" borderId="0" xfId="1" applyNumberFormat="1" applyFont="1" applyFill="1"/>
    <xf numFmtId="0" fontId="0" fillId="4" borderId="0" xfId="0" applyFill="1"/>
    <xf numFmtId="164" fontId="3" fillId="2" borderId="1" xfId="1" applyFont="1" applyFill="1" applyBorder="1"/>
    <xf numFmtId="164" fontId="3" fillId="2" borderId="0" xfId="1" applyFont="1" applyFill="1" applyAlignment="1">
      <alignment horizontal="right"/>
    </xf>
    <xf numFmtId="0" fontId="0" fillId="0" borderId="2" xfId="0" applyBorder="1"/>
    <xf numFmtId="0" fontId="3" fillId="4" borderId="3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3" xfId="0" applyFont="1" applyFill="1" applyBorder="1" applyAlignment="1">
      <alignment wrapText="1"/>
    </xf>
    <xf numFmtId="164" fontId="3" fillId="4" borderId="3" xfId="1" applyFont="1" applyFill="1" applyBorder="1"/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3" xfId="0" applyBorder="1" applyAlignment="1">
      <alignment wrapText="1"/>
    </xf>
    <xf numFmtId="164" fontId="0" fillId="4" borderId="3" xfId="1" applyFont="1" applyFill="1" applyBorder="1"/>
    <xf numFmtId="164" fontId="0" fillId="0" borderId="3" xfId="1" applyFont="1" applyBorder="1"/>
    <xf numFmtId="0" fontId="0" fillId="4" borderId="3" xfId="0" applyFill="1" applyBorder="1"/>
    <xf numFmtId="0" fontId="0" fillId="4" borderId="3" xfId="0" applyFill="1" applyBorder="1" applyAlignment="1">
      <alignment horizontal="right"/>
    </xf>
    <xf numFmtId="164" fontId="1" fillId="4" borderId="3" xfId="1" applyFont="1" applyFill="1" applyBorder="1"/>
    <xf numFmtId="0" fontId="3" fillId="0" borderId="3" xfId="0" applyFont="1" applyBorder="1" applyAlignment="1">
      <alignment horizontal="center" wrapText="1"/>
    </xf>
    <xf numFmtId="164" fontId="3" fillId="0" borderId="3" xfId="1" applyFont="1" applyBorder="1"/>
    <xf numFmtId="0" fontId="12" fillId="2" borderId="3" xfId="0" applyFont="1" applyFill="1" applyBorder="1" applyAlignment="1">
      <alignment horizontal="center" wrapText="1"/>
    </xf>
    <xf numFmtId="164" fontId="3" fillId="4" borderId="3" xfId="0" applyNumberFormat="1" applyFont="1" applyFill="1" applyBorder="1"/>
    <xf numFmtId="164" fontId="12" fillId="4" borderId="3" xfId="1" applyFont="1" applyFill="1" applyBorder="1"/>
    <xf numFmtId="0" fontId="0" fillId="4" borderId="3" xfId="0" applyFill="1" applyBorder="1" applyAlignment="1">
      <alignment wrapText="1"/>
    </xf>
    <xf numFmtId="4" fontId="0" fillId="4" borderId="3" xfId="0" applyNumberFormat="1" applyFill="1" applyBorder="1"/>
    <xf numFmtId="4" fontId="0" fillId="4" borderId="0" xfId="0" applyNumberFormat="1" applyFill="1"/>
    <xf numFmtId="164" fontId="4" fillId="4" borderId="3" xfId="1" applyFont="1" applyFill="1" applyBorder="1"/>
    <xf numFmtId="164" fontId="2" fillId="4" borderId="3" xfId="1" applyFont="1" applyFill="1" applyBorder="1"/>
    <xf numFmtId="164" fontId="2" fillId="0" borderId="3" xfId="1" applyFont="1" applyFill="1" applyBorder="1"/>
    <xf numFmtId="164" fontId="0" fillId="0" borderId="3" xfId="0" applyNumberFormat="1" applyBorder="1"/>
    <xf numFmtId="164" fontId="14" fillId="0" borderId="3" xfId="1" applyFont="1" applyFill="1" applyBorder="1"/>
    <xf numFmtId="164" fontId="12" fillId="0" borderId="0" xfId="1" applyFont="1" applyFill="1" applyBorder="1"/>
    <xf numFmtId="0" fontId="0" fillId="0" borderId="3" xfId="0" applyBorder="1" applyAlignment="1">
      <alignment horizontal="left"/>
    </xf>
    <xf numFmtId="164" fontId="0" fillId="0" borderId="0" xfId="1" applyFont="1" applyBorder="1"/>
    <xf numFmtId="49" fontId="0" fillId="0" borderId="3" xfId="0" applyNumberFormat="1" applyBorder="1" applyAlignment="1">
      <alignment horizontal="left"/>
    </xf>
    <xf numFmtId="164" fontId="2" fillId="0" borderId="0" xfId="1" applyFont="1" applyFill="1" applyBorder="1"/>
    <xf numFmtId="164" fontId="0" fillId="0" borderId="3" xfId="1" applyFont="1" applyFill="1" applyBorder="1"/>
    <xf numFmtId="0" fontId="0" fillId="4" borderId="3" xfId="0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wrapText="1"/>
    </xf>
    <xf numFmtId="164" fontId="3" fillId="4" borderId="0" xfId="1" applyFont="1" applyFill="1" applyBorder="1"/>
    <xf numFmtId="0" fontId="0" fillId="0" borderId="0" xfId="0" applyAlignment="1">
      <alignment wrapText="1"/>
    </xf>
    <xf numFmtId="164" fontId="0" fillId="0" borderId="0" xfId="1" applyFont="1" applyFill="1" applyBorder="1"/>
    <xf numFmtId="164" fontId="3" fillId="0" borderId="0" xfId="1" applyFont="1" applyFill="1" applyBorder="1"/>
    <xf numFmtId="0" fontId="0" fillId="0" borderId="0" xfId="0" applyAlignment="1">
      <alignment horizontal="center" wrapText="1"/>
    </xf>
    <xf numFmtId="0" fontId="3" fillId="5" borderId="3" xfId="0" applyFont="1" applyFill="1" applyBorder="1" applyAlignment="1">
      <alignment horizontal="center"/>
    </xf>
    <xf numFmtId="164" fontId="12" fillId="5" borderId="3" xfId="1" applyFont="1" applyFill="1" applyBorder="1" applyAlignment="1">
      <alignment horizontal="center" wrapText="1"/>
    </xf>
    <xf numFmtId="0" fontId="3" fillId="0" borderId="0" xfId="0" applyFont="1"/>
    <xf numFmtId="39" fontId="3" fillId="0" borderId="0" xfId="1" applyNumberFormat="1" applyFont="1" applyAlignment="1">
      <alignment horizontal="center"/>
    </xf>
    <xf numFmtId="39" fontId="3" fillId="2" borderId="6" xfId="1" applyNumberFormat="1" applyFont="1" applyFill="1" applyBorder="1"/>
    <xf numFmtId="164" fontId="3" fillId="2" borderId="7" xfId="1" applyFont="1" applyFill="1" applyBorder="1"/>
    <xf numFmtId="164" fontId="3" fillId="2" borderId="6" xfId="1" applyFont="1" applyFill="1" applyBorder="1"/>
    <xf numFmtId="0" fontId="0" fillId="0" borderId="2" xfId="0" applyBorder="1" applyAlignment="1">
      <alignment horizontal="left"/>
    </xf>
    <xf numFmtId="0" fontId="3" fillId="0" borderId="0" xfId="0" applyFont="1" applyAlignment="1">
      <alignment horizontal="left"/>
    </xf>
    <xf numFmtId="4" fontId="12" fillId="2" borderId="3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4" borderId="4" xfId="0" applyFont="1" applyFill="1" applyBorder="1" applyAlignment="1">
      <alignment horizontal="right" wrapText="1"/>
    </xf>
    <xf numFmtId="0" fontId="13" fillId="4" borderId="5" xfId="0" applyFont="1" applyFill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970574</xdr:colOff>
      <xdr:row>4</xdr:row>
      <xdr:rowOff>32412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17989E4-F2FC-480C-AA10-313079AE7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0"/>
          <a:ext cx="903899" cy="86108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0</xdr:rowOff>
    </xdr:from>
    <xdr:to>
      <xdr:col>0</xdr:col>
      <xdr:colOff>1531098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F90E989-2356-4C64-8817-E4AEFF76A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0"/>
          <a:ext cx="1464422" cy="9620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1</xdr:row>
      <xdr:rowOff>28576</xdr:rowOff>
    </xdr:from>
    <xdr:to>
      <xdr:col>2</xdr:col>
      <xdr:colOff>57150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041E4A7-9EEF-4F95-B699-39483BA5F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" y="285751"/>
          <a:ext cx="1349375" cy="75247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0</xdr:rowOff>
    </xdr:from>
    <xdr:to>
      <xdr:col>0</xdr:col>
      <xdr:colOff>1835898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775A2E9-ECCE-4083-9323-B7D60F250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0"/>
          <a:ext cx="1464422" cy="962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469900</xdr:colOff>
      <xdr:row>0</xdr:row>
      <xdr:rowOff>57150</xdr:rowOff>
    </xdr:from>
    <xdr:to>
      <xdr:col>2</xdr:col>
      <xdr:colOff>753929</xdr:colOff>
      <xdr:row>5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C6380B4B-779E-4D0C-8F9E-0B4244F88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900" y="57150"/>
          <a:ext cx="1731829" cy="1000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469900</xdr:colOff>
      <xdr:row>0</xdr:row>
      <xdr:rowOff>57150</xdr:rowOff>
    </xdr:from>
    <xdr:to>
      <xdr:col>2</xdr:col>
      <xdr:colOff>1363529</xdr:colOff>
      <xdr:row>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2694305-2DBC-4CBF-BA5B-B7792DB63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900" y="57150"/>
          <a:ext cx="2189029" cy="1114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1122974</xdr:colOff>
      <xdr:row>4</xdr:row>
      <xdr:rowOff>99087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A482330-5FD3-4876-95CB-258D0A8C2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0"/>
          <a:ext cx="903899" cy="86108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1</xdr:row>
      <xdr:rowOff>28575</xdr:rowOff>
    </xdr:from>
    <xdr:to>
      <xdr:col>2</xdr:col>
      <xdr:colOff>195916</xdr:colOff>
      <xdr:row>4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6F91CE0-D2F3-4E74-9428-87481FC07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" y="285750"/>
          <a:ext cx="1792941" cy="6762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0</xdr:rowOff>
    </xdr:from>
    <xdr:to>
      <xdr:col>0</xdr:col>
      <xdr:colOff>1073898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BA2B129-E220-4B51-942A-FB9CEA6CB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0"/>
          <a:ext cx="1007222" cy="8286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1</xdr:row>
      <xdr:rowOff>28575</xdr:rowOff>
    </xdr:from>
    <xdr:to>
      <xdr:col>2</xdr:col>
      <xdr:colOff>872191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C0978070-E203-4708-AD0C-A492FB7AA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" y="285750"/>
          <a:ext cx="1792941" cy="6762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0</xdr:rowOff>
    </xdr:from>
    <xdr:to>
      <xdr:col>0</xdr:col>
      <xdr:colOff>1226298</xdr:colOff>
      <xdr:row>4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07D391D-F8AF-473F-9989-28F459F91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0"/>
          <a:ext cx="1007222" cy="8286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307975</xdr:colOff>
      <xdr:row>1</xdr:row>
      <xdr:rowOff>28576</xdr:rowOff>
    </xdr:from>
    <xdr:to>
      <xdr:col>1</xdr:col>
      <xdr:colOff>600075</xdr:colOff>
      <xdr:row>4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B9883DD-7757-4407-95ED-477EF67AD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5" y="285751"/>
          <a:ext cx="1349375" cy="7524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pimentel/Desktop/BK%20Elisa%2010-2020/Escritorio/LIBRE%20ACCESO%20A%20LA%20INFORMACION%202021/ENERO/BALANCE%20GENERAL%20DE%20ENE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oral%20oai%202019/LIBRE%20ACCESO%20A%20LA%20INFORMACION/SEPTIEMBRE/BALANCE%20GENERAL%20DE%20SEPTIEMB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"/>
      <sheetName val="formato nuevo balance general "/>
      <sheetName val="Hoja1"/>
    </sheetNames>
    <sheetDataSet>
      <sheetData sheetId="0" refreshError="1">
        <row r="11">
          <cell r="D11">
            <v>219222822.13</v>
          </cell>
        </row>
        <row r="13">
          <cell r="D13">
            <v>355764.03</v>
          </cell>
        </row>
        <row r="14">
          <cell r="D14">
            <v>5318634.8000000007</v>
          </cell>
        </row>
        <row r="164">
          <cell r="E164">
            <v>1036449105.8799999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enero"/>
      <sheetName val=" BALANCE GRAL julio"/>
      <sheetName val="estado de resultado "/>
      <sheetName val="flujo de efectivo"/>
      <sheetName val="formato nuevo balance general "/>
    </sheetNames>
    <sheetDataSet>
      <sheetData sheetId="0" refreshError="1"/>
      <sheetData sheetId="1" refreshError="1"/>
      <sheetData sheetId="2" refreshError="1">
        <row r="145">
          <cell r="E145">
            <v>185311596.00999999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63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spans="1:27" ht="15.75" x14ac:dyDescent="0.25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 spans="1:27" ht="15.75" x14ac:dyDescent="0.25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t="s">
        <v>3</v>
      </c>
    </row>
    <row r="4" spans="1:27" x14ac:dyDescent="0.2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 spans="1:27" x14ac:dyDescent="0.25">
      <c r="A5" s="70" t="s">
        <v>49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spans="1:27" x14ac:dyDescent="0.25">
      <c r="A6" s="70" t="s">
        <v>50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15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102731943.90000001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v>569955896.16999996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4">
        <v>22698626.18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695386466.24999988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608264980.53999996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66507624.700000003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201114052.96000001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49679197.359999999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423979354.91999996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1119365821.1699998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</row>
    <row r="28" spans="1:28" x14ac:dyDescent="0.25">
      <c r="A28" t="s">
        <v>34</v>
      </c>
      <c r="Z28" s="13">
        <v>16530605.24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+Z29+Z27+Z28</f>
        <v>16530605.24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16530605.24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v>-226215199.28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1102835215.9299998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1119365821.1699998</v>
      </c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>
        <f>+Z23-Z41</f>
        <v>0</v>
      </c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9" spans="1:1" x14ac:dyDescent="0.25">
      <c r="A49" t="s">
        <v>47</v>
      </c>
    </row>
    <row r="51" spans="1:1" x14ac:dyDescent="0.25">
      <c r="A51" s="19" t="s">
        <v>48</v>
      </c>
    </row>
    <row r="52" spans="1:1" x14ac:dyDescent="0.25">
      <c r="A52" s="61" t="s">
        <v>361</v>
      </c>
    </row>
    <row r="263" spans="27:27" x14ac:dyDescent="0.25">
      <c r="AA263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1" right="1" top="1" bottom="1" header="0.5" footer="0.5"/>
  <pageSetup paperSize="9" scale="88" fitToHeight="0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1"/>
  <sheetViews>
    <sheetView tabSelected="1" zoomScaleNormal="100" workbookViewId="0">
      <selection activeCell="AB49" sqref="AB49"/>
    </sheetView>
  </sheetViews>
  <sheetFormatPr baseColWidth="10" defaultColWidth="11.42578125" defaultRowHeight="15" x14ac:dyDescent="0.25"/>
  <cols>
    <col min="1" max="1" width="59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0.140625" hidden="1" customWidth="1"/>
    <col min="26" max="26" width="37.7109375" customWidth="1"/>
  </cols>
  <sheetData>
    <row r="1" spans="1:26" ht="18.7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spans="1:26" ht="15.75" x14ac:dyDescent="0.25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 spans="1:26" ht="15.75" x14ac:dyDescent="0.25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</row>
    <row r="4" spans="1:26" x14ac:dyDescent="0.2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 spans="1:26" x14ac:dyDescent="0.25">
      <c r="A5" s="70" t="s">
        <v>377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spans="1:26" x14ac:dyDescent="0.25">
      <c r="A6" s="70" t="s">
        <v>50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</row>
    <row r="7" spans="1:26" x14ac:dyDescent="0.25">
      <c r="A7" s="69"/>
    </row>
    <row r="8" spans="1:26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16</v>
      </c>
    </row>
    <row r="9" spans="1:26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6" x14ac:dyDescent="0.25">
      <c r="A10" t="s">
        <v>20</v>
      </c>
    </row>
    <row r="11" spans="1:26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166300024.28</v>
      </c>
    </row>
    <row r="12" spans="1:26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f>+'ESTADO DE RESULTADOS M'!D10</f>
        <v>352660341.00999999</v>
      </c>
    </row>
    <row r="13" spans="1:26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3">
        <v>22942623.68</v>
      </c>
    </row>
    <row r="14" spans="1:26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6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541902988.96999991</v>
      </c>
    </row>
    <row r="17" spans="1:26" x14ac:dyDescent="0.25">
      <c r="A17" s="61" t="s">
        <v>25</v>
      </c>
    </row>
    <row r="18" spans="1:26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552056660.45000005</v>
      </c>
    </row>
    <row r="19" spans="1:26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64819607.780000001</v>
      </c>
    </row>
    <row r="20" spans="1:26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-194451678.05000001</v>
      </c>
    </row>
    <row r="21" spans="1:26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-50197061.68</v>
      </c>
    </row>
    <row r="22" spans="1:26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861525007.95999992</v>
      </c>
    </row>
    <row r="23" spans="1:26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1403427996.9299998</v>
      </c>
    </row>
    <row r="24" spans="1:26" ht="15.75" thickTop="1" x14ac:dyDescent="0.25"/>
    <row r="25" spans="1:26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x14ac:dyDescent="0.25">
      <c r="A26" t="s">
        <v>20</v>
      </c>
    </row>
    <row r="27" spans="1:26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/>
    </row>
    <row r="28" spans="1:26" x14ac:dyDescent="0.25">
      <c r="A28" t="s">
        <v>34</v>
      </c>
      <c r="Z28" s="3">
        <v>13006499.35</v>
      </c>
    </row>
    <row r="29" spans="1:26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</row>
    <row r="30" spans="1:26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13006499.35</v>
      </c>
    </row>
    <row r="32" spans="1:26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13006499.35</v>
      </c>
    </row>
    <row r="35" spans="1:26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</row>
    <row r="37" spans="1:26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26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26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f>137458944.1-76087861.73</f>
        <v>61371082.36999999</v>
      </c>
    </row>
    <row r="40" spans="1:26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1390421497.5799997</v>
      </c>
    </row>
    <row r="41" spans="1:26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1403427996.9299996</v>
      </c>
    </row>
    <row r="42" spans="1:26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>
        <f>+Z23-Z41</f>
        <v>0</v>
      </c>
    </row>
    <row r="43" spans="1:26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26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x14ac:dyDescent="0.25">
      <c r="A45" s="66" t="s">
        <v>359</v>
      </c>
      <c r="G45" s="2">
        <f>+G41-G23</f>
        <v>0</v>
      </c>
    </row>
    <row r="46" spans="1:26" x14ac:dyDescent="0.25">
      <c r="A46" s="67" t="s">
        <v>360</v>
      </c>
    </row>
    <row r="48" spans="1:26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</sheetData>
  <mergeCells count="6">
    <mergeCell ref="A6:Z6"/>
    <mergeCell ref="A1:Z1"/>
    <mergeCell ref="A2:Z2"/>
    <mergeCell ref="A3:Z3"/>
    <mergeCell ref="A4:Z4"/>
    <mergeCell ref="A5:Z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workbookViewId="0">
      <selection activeCell="D27" sqref="D27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78" t="s">
        <v>51</v>
      </c>
      <c r="B1" s="78"/>
      <c r="C1" s="78"/>
      <c r="D1" s="78"/>
      <c r="E1" s="78"/>
    </row>
    <row r="2" spans="1:7" ht="18" x14ac:dyDescent="0.25">
      <c r="A2" s="79" t="s">
        <v>2</v>
      </c>
      <c r="B2" s="79"/>
      <c r="C2" s="79"/>
      <c r="D2" s="79"/>
      <c r="E2" s="79"/>
    </row>
    <row r="3" spans="1:7" ht="15.75" x14ac:dyDescent="0.25">
      <c r="A3" s="80" t="s">
        <v>52</v>
      </c>
      <c r="B3" s="80"/>
      <c r="C3" s="80"/>
      <c r="D3" s="80"/>
      <c r="E3" s="80"/>
    </row>
    <row r="4" spans="1:7" x14ac:dyDescent="0.25">
      <c r="A4" s="70" t="s">
        <v>353</v>
      </c>
      <c r="B4" s="70"/>
      <c r="C4" s="70"/>
      <c r="D4" s="70"/>
      <c r="E4" s="70"/>
    </row>
    <row r="5" spans="1:7" x14ac:dyDescent="0.25">
      <c r="A5" s="70" t="s">
        <v>53</v>
      </c>
      <c r="B5" s="70"/>
      <c r="C5" s="70"/>
      <c r="D5" s="70"/>
      <c r="E5" s="70"/>
    </row>
    <row r="6" spans="1:7" x14ac:dyDescent="0.25">
      <c r="A6" s="81">
        <v>2022</v>
      </c>
      <c r="B6" s="81"/>
      <c r="C6" s="81"/>
      <c r="D6" s="81"/>
      <c r="E6" s="81"/>
    </row>
    <row r="8" spans="1:7" ht="39" customHeight="1" x14ac:dyDescent="0.25">
      <c r="A8" s="59" t="s">
        <v>54</v>
      </c>
      <c r="B8" s="84"/>
      <c r="C8" s="85"/>
      <c r="D8" s="60" t="s">
        <v>375</v>
      </c>
      <c r="E8" s="60" t="s">
        <v>319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/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/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/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/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0</v>
      </c>
    </row>
    <row r="16" spans="1:7" x14ac:dyDescent="0.25">
      <c r="A16" s="29"/>
      <c r="B16" s="29"/>
      <c r="C16" s="34" t="s">
        <v>72</v>
      </c>
      <c r="D16" s="35">
        <f>+D17+D43+D101+D156+D187</f>
        <v>0</v>
      </c>
      <c r="E16" s="35">
        <f>+D16</f>
        <v>0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0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/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/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/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/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/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/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/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/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/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/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/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/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0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/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/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/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/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/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/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/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/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/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/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/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/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/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/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/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/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/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0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/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/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/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/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/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/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/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/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/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/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/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/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/>
      <c r="E155" s="27"/>
      <c r="G155"/>
      <c r="H155"/>
      <c r="I155"/>
    </row>
    <row r="156" spans="1:9" s="2" customFormat="1" ht="18" customHeight="1" x14ac:dyDescent="0.25">
      <c r="A156" s="29"/>
      <c r="B156" s="20">
        <v>4</v>
      </c>
      <c r="C156" s="34" t="s">
        <v>297</v>
      </c>
      <c r="D156" s="36">
        <f>SUM(D157:D178)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 t="s">
        <v>362</v>
      </c>
      <c r="C170" s="37" t="s">
        <v>363</v>
      </c>
      <c r="D170" s="40"/>
      <c r="E170" s="41"/>
      <c r="G170"/>
      <c r="H170"/>
      <c r="I170"/>
    </row>
    <row r="171" spans="1:9" s="2" customFormat="1" ht="18" customHeight="1" x14ac:dyDescent="0.25">
      <c r="A171" s="24"/>
      <c r="B171" s="82" t="s">
        <v>71</v>
      </c>
      <c r="C171" s="83"/>
      <c r="D171" s="42"/>
      <c r="E171" s="41"/>
      <c r="G171"/>
      <c r="H171"/>
      <c r="I171"/>
    </row>
    <row r="172" spans="1:9" s="2" customFormat="1" ht="18" customHeight="1" x14ac:dyDescent="0.25">
      <c r="A172" s="24"/>
      <c r="B172" s="24" t="s">
        <v>315</v>
      </c>
      <c r="C172" s="26"/>
      <c r="D172" s="24"/>
      <c r="E172" s="41"/>
      <c r="G172"/>
      <c r="H172"/>
      <c r="I172"/>
    </row>
    <row r="173" spans="1:9" s="2" customFormat="1" ht="18" customHeight="1" x14ac:dyDescent="0.25">
      <c r="A173" s="24"/>
      <c r="B173" s="82" t="s">
        <v>71</v>
      </c>
      <c r="C173" s="83"/>
      <c r="D173" s="43"/>
      <c r="E173" s="41"/>
      <c r="G173"/>
      <c r="H173"/>
      <c r="I173"/>
    </row>
    <row r="174" spans="1:9" s="2" customFormat="1" ht="18" customHeight="1" x14ac:dyDescent="0.25">
      <c r="A174" s="24"/>
      <c r="B174" s="82" t="s">
        <v>316</v>
      </c>
      <c r="C174" s="83"/>
      <c r="D174" s="24"/>
      <c r="E174" s="43">
        <f>+D173</f>
        <v>0</v>
      </c>
      <c r="G174"/>
      <c r="H174"/>
      <c r="I174"/>
    </row>
    <row r="175" spans="1:9" s="2" customFormat="1" ht="18" customHeight="1" x14ac:dyDescent="0.25">
      <c r="A175" s="24"/>
      <c r="B175" s="24" t="s">
        <v>317</v>
      </c>
      <c r="C175" s="24"/>
      <c r="D175" s="24"/>
      <c r="E175" s="24"/>
      <c r="G175"/>
      <c r="H175"/>
      <c r="I175"/>
    </row>
    <row r="176" spans="1:9" s="2" customFormat="1" ht="18" customHeight="1" x14ac:dyDescent="0.25">
      <c r="A176" s="24"/>
      <c r="B176" s="82" t="s">
        <v>39</v>
      </c>
      <c r="C176" s="83"/>
      <c r="D176" s="43"/>
      <c r="E176" s="24"/>
      <c r="G176"/>
      <c r="H176"/>
      <c r="I176"/>
    </row>
    <row r="177" spans="1:9" s="2" customFormat="1" ht="18" customHeight="1" x14ac:dyDescent="0.25">
      <c r="A177" s="24"/>
      <c r="B177" s="82" t="s">
        <v>316</v>
      </c>
      <c r="C177" s="83"/>
      <c r="D177" s="24"/>
      <c r="E177" s="43">
        <f>+E174</f>
        <v>0</v>
      </c>
      <c r="G177"/>
      <c r="H177"/>
      <c r="I177"/>
    </row>
    <row r="178" spans="1:9" s="2" customFormat="1" ht="18" customHeight="1" x14ac:dyDescent="0.25">
      <c r="A178" s="24"/>
      <c r="B178" s="24" t="s">
        <v>318</v>
      </c>
      <c r="C178" s="24"/>
      <c r="D178" s="24"/>
      <c r="E178" s="24"/>
      <c r="G178"/>
      <c r="H178"/>
      <c r="I178"/>
    </row>
    <row r="179" spans="1:9" s="2" customFormat="1" x14ac:dyDescent="0.25">
      <c r="A179" s="29"/>
      <c r="B179" s="73" t="s">
        <v>319</v>
      </c>
      <c r="C179" s="74"/>
      <c r="D179" s="44">
        <f>+E15-E16</f>
        <v>0</v>
      </c>
      <c r="E179" s="44">
        <f>+E15-E16</f>
        <v>0</v>
      </c>
      <c r="G179"/>
      <c r="H179"/>
      <c r="I179"/>
    </row>
    <row r="183" spans="1:9" s="2" customFormat="1" x14ac:dyDescent="0.25">
      <c r="A183"/>
      <c r="B183"/>
      <c r="C183"/>
      <c r="D183"/>
      <c r="E183" s="13"/>
      <c r="G183"/>
      <c r="H183"/>
      <c r="I183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7" spans="1:9" s="2" customFormat="1" x14ac:dyDescent="0.25">
      <c r="A187" s="34" t="s">
        <v>320</v>
      </c>
      <c r="B187" s="34">
        <v>6</v>
      </c>
      <c r="C187" s="34" t="s">
        <v>321</v>
      </c>
      <c r="D187" s="34">
        <f>SUM(D188:D210)</f>
        <v>0</v>
      </c>
      <c r="E187" s="45"/>
      <c r="G187"/>
      <c r="H187"/>
      <c r="I187"/>
    </row>
    <row r="188" spans="1:9" s="2" customFormat="1" x14ac:dyDescent="0.25">
      <c r="A188" s="46">
        <v>1206010007</v>
      </c>
      <c r="B188" s="24">
        <v>61101</v>
      </c>
      <c r="C188" s="26" t="s">
        <v>322</v>
      </c>
      <c r="D188" s="27"/>
      <c r="E188" s="47"/>
      <c r="G188"/>
      <c r="H188"/>
      <c r="I188"/>
    </row>
    <row r="189" spans="1:9" s="2" customFormat="1" x14ac:dyDescent="0.25">
      <c r="A189" s="46">
        <v>1206010004</v>
      </c>
      <c r="B189" s="24">
        <v>61301</v>
      </c>
      <c r="C189" s="26" t="s">
        <v>323</v>
      </c>
      <c r="D189" s="27"/>
      <c r="E189" s="47"/>
      <c r="G189"/>
      <c r="H189"/>
      <c r="I189"/>
    </row>
    <row r="190" spans="1:9" s="2" customFormat="1" x14ac:dyDescent="0.25">
      <c r="A190" s="46">
        <v>1206010007</v>
      </c>
      <c r="B190" s="24">
        <v>61401</v>
      </c>
      <c r="C190" s="26" t="s">
        <v>324</v>
      </c>
      <c r="D190" s="27"/>
      <c r="E190" s="47"/>
      <c r="G190"/>
      <c r="H190"/>
      <c r="I190"/>
    </row>
    <row r="191" spans="1:9" s="2" customFormat="1" x14ac:dyDescent="0.25">
      <c r="A191" s="46">
        <v>1206010001</v>
      </c>
      <c r="B191" s="24">
        <v>61901</v>
      </c>
      <c r="C191" s="26" t="s">
        <v>325</v>
      </c>
      <c r="D191" s="27"/>
      <c r="E191" s="47"/>
      <c r="G191"/>
      <c r="H191"/>
      <c r="I191"/>
    </row>
    <row r="192" spans="1:9" s="2" customFormat="1" x14ac:dyDescent="0.25">
      <c r="A192" s="46">
        <v>1206010002</v>
      </c>
      <c r="B192" s="24">
        <v>62101</v>
      </c>
      <c r="C192" s="26" t="s">
        <v>326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62301</v>
      </c>
      <c r="C193" s="26" t="s">
        <v>327</v>
      </c>
      <c r="D193" s="27"/>
      <c r="E193" s="47"/>
      <c r="G193"/>
      <c r="H193"/>
      <c r="I193"/>
    </row>
    <row r="194" spans="1:9" s="2" customFormat="1" x14ac:dyDescent="0.25">
      <c r="A194" s="46"/>
      <c r="B194" s="24">
        <v>63201</v>
      </c>
      <c r="C194" s="26" t="s">
        <v>328</v>
      </c>
      <c r="D194" s="27"/>
      <c r="E194" s="47"/>
      <c r="G194"/>
      <c r="H194"/>
      <c r="I194"/>
    </row>
    <row r="195" spans="1:9" s="2" customFormat="1" x14ac:dyDescent="0.25">
      <c r="A195" s="46"/>
      <c r="B195" s="24">
        <v>63401</v>
      </c>
      <c r="C195" s="26" t="s">
        <v>329</v>
      </c>
      <c r="D195" s="27"/>
      <c r="E195" s="47"/>
      <c r="G195"/>
      <c r="H195"/>
      <c r="I195"/>
    </row>
    <row r="196" spans="1:9" s="2" customFormat="1" x14ac:dyDescent="0.25">
      <c r="A196" s="46">
        <v>1206010003</v>
      </c>
      <c r="B196" s="24">
        <v>64101</v>
      </c>
      <c r="C196" s="26" t="s">
        <v>330</v>
      </c>
      <c r="D196" s="27"/>
      <c r="E196" s="47"/>
      <c r="G196"/>
      <c r="H196"/>
      <c r="I196"/>
    </row>
    <row r="197" spans="1:9" s="2" customFormat="1" x14ac:dyDescent="0.25">
      <c r="A197" s="46"/>
      <c r="B197" s="24">
        <v>64601</v>
      </c>
      <c r="C197" s="26" t="s">
        <v>331</v>
      </c>
      <c r="D197" s="27"/>
      <c r="E197" s="47"/>
      <c r="G197"/>
      <c r="H197"/>
      <c r="I197"/>
    </row>
    <row r="198" spans="1:9" s="2" customFormat="1" x14ac:dyDescent="0.25">
      <c r="A198" s="46"/>
      <c r="B198" s="29">
        <v>64701</v>
      </c>
      <c r="C198" s="37" t="s">
        <v>332</v>
      </c>
      <c r="D198" s="27"/>
      <c r="E198" s="47"/>
      <c r="G198"/>
      <c r="H198"/>
      <c r="I198"/>
    </row>
    <row r="199" spans="1:9" s="2" customFormat="1" x14ac:dyDescent="0.25">
      <c r="A199" s="46">
        <v>1206010003</v>
      </c>
      <c r="B199" s="29">
        <v>64801</v>
      </c>
      <c r="C199" s="37" t="s">
        <v>333</v>
      </c>
      <c r="D199" s="27"/>
      <c r="E199" s="47"/>
      <c r="G199"/>
      <c r="H199"/>
      <c r="I199"/>
    </row>
    <row r="200" spans="1:9" s="2" customFormat="1" x14ac:dyDescent="0.25">
      <c r="A200" s="46">
        <v>1206010001</v>
      </c>
      <c r="B200" s="24">
        <v>65201</v>
      </c>
      <c r="C200" s="26" t="s">
        <v>334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65401</v>
      </c>
      <c r="C201" s="26" t="s">
        <v>335</v>
      </c>
      <c r="D201" s="27"/>
      <c r="E201" s="47"/>
      <c r="G201"/>
      <c r="H201"/>
      <c r="I201"/>
    </row>
    <row r="202" spans="1:9" s="2" customFormat="1" x14ac:dyDescent="0.25">
      <c r="A202" s="46">
        <v>1206010006</v>
      </c>
      <c r="B202" s="24">
        <v>65501</v>
      </c>
      <c r="C202" s="26" t="s">
        <v>336</v>
      </c>
      <c r="D202" s="27"/>
      <c r="E202" s="47"/>
      <c r="G202"/>
      <c r="H202"/>
      <c r="I202"/>
    </row>
    <row r="203" spans="1:9" s="2" customFormat="1" x14ac:dyDescent="0.25">
      <c r="A203" s="46">
        <v>1206010001</v>
      </c>
      <c r="B203" s="24">
        <v>65601</v>
      </c>
      <c r="C203" s="26" t="s">
        <v>337</v>
      </c>
      <c r="D203" s="27"/>
      <c r="E203" s="47"/>
      <c r="G203"/>
      <c r="H203"/>
      <c r="I203"/>
    </row>
    <row r="204" spans="1:9" s="2" customFormat="1" x14ac:dyDescent="0.25">
      <c r="A204" s="46">
        <v>1206010008</v>
      </c>
      <c r="B204" s="24">
        <v>65701</v>
      </c>
      <c r="C204" s="26" t="s">
        <v>338</v>
      </c>
      <c r="D204" s="27"/>
      <c r="E204" s="47"/>
      <c r="G204"/>
      <c r="H204"/>
      <c r="I204"/>
    </row>
    <row r="205" spans="1:9" s="2" customFormat="1" x14ac:dyDescent="0.25">
      <c r="A205" s="46">
        <v>1206010001</v>
      </c>
      <c r="B205" s="24">
        <v>65801</v>
      </c>
      <c r="C205" s="26" t="s">
        <v>339</v>
      </c>
      <c r="D205" s="27"/>
      <c r="E205" s="47"/>
      <c r="G205"/>
      <c r="H205"/>
      <c r="I205"/>
    </row>
    <row r="206" spans="1:9" s="2" customFormat="1" x14ac:dyDescent="0.25">
      <c r="A206" s="46">
        <v>1206980001</v>
      </c>
      <c r="B206" s="24">
        <v>66201</v>
      </c>
      <c r="C206" s="26" t="s">
        <v>340</v>
      </c>
      <c r="D206" s="27"/>
      <c r="E206" s="47"/>
      <c r="G206"/>
      <c r="H206"/>
      <c r="I206"/>
    </row>
    <row r="207" spans="1:9" s="2" customFormat="1" x14ac:dyDescent="0.25">
      <c r="A207" s="46">
        <v>1208010003</v>
      </c>
      <c r="B207" s="24">
        <v>68301</v>
      </c>
      <c r="C207" s="26" t="s">
        <v>341</v>
      </c>
      <c r="D207" s="27"/>
      <c r="E207" s="47"/>
      <c r="G207"/>
      <c r="H207"/>
      <c r="I207"/>
    </row>
    <row r="208" spans="1:9" s="2" customFormat="1" x14ac:dyDescent="0.25">
      <c r="A208" s="46">
        <v>1206020002</v>
      </c>
      <c r="B208" s="24">
        <v>69201</v>
      </c>
      <c r="C208" s="26" t="s">
        <v>342</v>
      </c>
      <c r="D208" s="27"/>
      <c r="E208" s="47"/>
      <c r="G208"/>
      <c r="H208"/>
      <c r="I208"/>
    </row>
    <row r="209" spans="1:9" s="2" customFormat="1" x14ac:dyDescent="0.25">
      <c r="A209" s="46">
        <v>1206980004</v>
      </c>
      <c r="B209" s="24">
        <v>69502</v>
      </c>
      <c r="C209" s="26" t="s">
        <v>343</v>
      </c>
      <c r="D209" s="27"/>
      <c r="E209" s="47"/>
      <c r="G209"/>
      <c r="H209"/>
      <c r="I209"/>
    </row>
    <row r="210" spans="1:9" s="2" customFormat="1" ht="30" x14ac:dyDescent="0.25">
      <c r="A210" s="46"/>
      <c r="B210" s="24">
        <v>69601</v>
      </c>
      <c r="C210" s="26" t="s">
        <v>344</v>
      </c>
      <c r="D210" s="27"/>
      <c r="E210" s="47"/>
      <c r="G210"/>
      <c r="H210"/>
      <c r="I210"/>
    </row>
    <row r="211" spans="1:9" s="2" customFormat="1" x14ac:dyDescent="0.25">
      <c r="A211" s="48"/>
      <c r="B211" s="20">
        <v>7</v>
      </c>
      <c r="C211" s="22" t="s">
        <v>345</v>
      </c>
      <c r="D211" s="36">
        <f>SUM(D212:D213)</f>
        <v>0</v>
      </c>
      <c r="E211" s="49"/>
      <c r="G211"/>
      <c r="H211"/>
      <c r="I211"/>
    </row>
    <row r="212" spans="1:9" s="2" customFormat="1" x14ac:dyDescent="0.25">
      <c r="A212" s="48" t="s">
        <v>346</v>
      </c>
      <c r="B212" s="24">
        <v>71201</v>
      </c>
      <c r="C212" s="26" t="s">
        <v>347</v>
      </c>
      <c r="D212" s="50"/>
      <c r="E212" s="49"/>
      <c r="G212"/>
      <c r="H212"/>
      <c r="I212"/>
    </row>
    <row r="213" spans="1:9" s="2" customFormat="1" x14ac:dyDescent="0.25">
      <c r="A213" s="48" t="s">
        <v>348</v>
      </c>
      <c r="B213" s="24">
        <v>71501</v>
      </c>
      <c r="C213" s="26" t="s">
        <v>349</v>
      </c>
      <c r="D213" s="50"/>
      <c r="E213" s="49"/>
      <c r="G213"/>
      <c r="H213"/>
      <c r="I213"/>
    </row>
    <row r="214" spans="1:9" s="2" customFormat="1" x14ac:dyDescent="0.25">
      <c r="A214" s="51"/>
      <c r="B214" s="29"/>
      <c r="C214" s="37"/>
      <c r="D214" s="23">
        <f>+D187+D211</f>
        <v>0</v>
      </c>
      <c r="E214" s="45"/>
      <c r="G214"/>
      <c r="H214"/>
      <c r="I214"/>
    </row>
    <row r="215" spans="1:9" s="2" customFormat="1" x14ac:dyDescent="0.25">
      <c r="A215" s="52"/>
      <c r="B215" s="16"/>
      <c r="C215" s="53"/>
      <c r="D215" s="54"/>
      <c r="E215" s="45"/>
      <c r="G215"/>
      <c r="H215"/>
      <c r="I215"/>
    </row>
    <row r="216" spans="1:9" s="2" customFormat="1" x14ac:dyDescent="0.25">
      <c r="A216"/>
      <c r="B216"/>
      <c r="E216" s="56"/>
      <c r="G216"/>
      <c r="H216"/>
      <c r="I216"/>
    </row>
    <row r="217" spans="1:9" s="2" customFormat="1" ht="30" customHeight="1" x14ac:dyDescent="0.25">
      <c r="A217" s="75" t="s">
        <v>350</v>
      </c>
      <c r="B217" s="75"/>
      <c r="C217" s="58" t="s">
        <v>355</v>
      </c>
      <c r="E217" s="56"/>
      <c r="G217"/>
      <c r="H217"/>
      <c r="I217"/>
    </row>
    <row r="218" spans="1:9" s="2" customFormat="1" x14ac:dyDescent="0.25">
      <c r="A218"/>
      <c r="B218"/>
      <c r="C218" s="55"/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ht="18.75" customHeight="1" x14ac:dyDescent="0.25">
      <c r="A220" s="76" t="s">
        <v>351</v>
      </c>
      <c r="B220" s="76"/>
      <c r="C220" s="2" t="s">
        <v>356</v>
      </c>
      <c r="E220" s="56"/>
      <c r="G220"/>
      <c r="H220"/>
      <c r="I220"/>
    </row>
    <row r="221" spans="1:9" s="2" customFormat="1" ht="15" customHeight="1" x14ac:dyDescent="0.25">
      <c r="A221" s="77" t="s">
        <v>352</v>
      </c>
      <c r="B221" s="77"/>
      <c r="C221" s="77" t="s">
        <v>357</v>
      </c>
      <c r="D221" s="77"/>
      <c r="E221" s="56"/>
      <c r="G221"/>
      <c r="H221"/>
      <c r="I221"/>
    </row>
    <row r="222" spans="1:9" s="2" customFormat="1" x14ac:dyDescent="0.25">
      <c r="A222"/>
      <c r="B222"/>
      <c r="C222"/>
      <c r="D222"/>
      <c r="E222" s="57"/>
      <c r="G222"/>
      <c r="H222"/>
      <c r="I222"/>
    </row>
    <row r="223" spans="1:9" s="2" customFormat="1" x14ac:dyDescent="0.25">
      <c r="A223"/>
      <c r="B223"/>
      <c r="C223"/>
      <c r="D223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</sheetData>
  <mergeCells count="17">
    <mergeCell ref="B179:C179"/>
    <mergeCell ref="A217:B217"/>
    <mergeCell ref="A220:B220"/>
    <mergeCell ref="A221:B221"/>
    <mergeCell ref="C221:D221"/>
    <mergeCell ref="B177:C177"/>
    <mergeCell ref="A1:E1"/>
    <mergeCell ref="A2:E2"/>
    <mergeCell ref="A3:E3"/>
    <mergeCell ref="A4:E4"/>
    <mergeCell ref="A5:E5"/>
    <mergeCell ref="A6:E6"/>
    <mergeCell ref="B8:C8"/>
    <mergeCell ref="B171:C171"/>
    <mergeCell ref="B173:C173"/>
    <mergeCell ref="B174:C174"/>
    <mergeCell ref="B176:C17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2"/>
  <sheetViews>
    <sheetView workbookViewId="0">
      <selection activeCell="AC13" sqref="AC13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spans="1:27" ht="15.75" x14ac:dyDescent="0.25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 spans="1:27" ht="15.75" x14ac:dyDescent="0.25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t="s">
        <v>3</v>
      </c>
    </row>
    <row r="4" spans="1:27" x14ac:dyDescent="0.2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 spans="1:27" x14ac:dyDescent="0.25">
      <c r="A5" s="70" t="s">
        <v>374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spans="1:27" x14ac:dyDescent="0.25">
      <c r="A6" s="70" t="s">
        <v>50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16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/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/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3"/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0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/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/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/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/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0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0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/>
    </row>
    <row r="28" spans="1:28" x14ac:dyDescent="0.25">
      <c r="A28" t="s">
        <v>34</v>
      </c>
      <c r="Z28" s="3"/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0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0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v>137458944.09999999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1466509359.3099997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1466509359.3099997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>
        <f>+Z23-Z41</f>
        <v>-1466509359.3099997</v>
      </c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workbookViewId="0">
      <selection activeCell="D26" sqref="D26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78" t="s">
        <v>51</v>
      </c>
      <c r="B1" s="78"/>
      <c r="C1" s="78"/>
      <c r="D1" s="78"/>
      <c r="E1" s="78"/>
    </row>
    <row r="2" spans="1:7" ht="18" x14ac:dyDescent="0.25">
      <c r="A2" s="79" t="s">
        <v>2</v>
      </c>
      <c r="B2" s="79"/>
      <c r="C2" s="79"/>
      <c r="D2" s="79"/>
      <c r="E2" s="79"/>
    </row>
    <row r="3" spans="1:7" ht="15.75" x14ac:dyDescent="0.25">
      <c r="A3" s="80" t="s">
        <v>52</v>
      </c>
      <c r="B3" s="80"/>
      <c r="C3" s="80"/>
      <c r="D3" s="80"/>
      <c r="E3" s="80"/>
    </row>
    <row r="4" spans="1:7" x14ac:dyDescent="0.25">
      <c r="A4" s="70" t="s">
        <v>353</v>
      </c>
      <c r="B4" s="70"/>
      <c r="C4" s="70"/>
      <c r="D4" s="70"/>
      <c r="E4" s="70"/>
    </row>
    <row r="5" spans="1:7" x14ac:dyDescent="0.25">
      <c r="A5" s="70" t="s">
        <v>53</v>
      </c>
      <c r="B5" s="70"/>
      <c r="C5" s="70"/>
      <c r="D5" s="70"/>
      <c r="E5" s="70"/>
    </row>
    <row r="6" spans="1:7" x14ac:dyDescent="0.25">
      <c r="A6" s="81">
        <v>2023</v>
      </c>
      <c r="B6" s="81"/>
      <c r="C6" s="81"/>
      <c r="D6" s="81"/>
      <c r="E6" s="81"/>
    </row>
    <row r="8" spans="1:7" ht="39" customHeight="1" x14ac:dyDescent="0.25">
      <c r="A8" s="59" t="s">
        <v>54</v>
      </c>
      <c r="B8" s="84"/>
      <c r="C8" s="85"/>
      <c r="D8" s="60" t="s">
        <v>354</v>
      </c>
      <c r="E8" s="60" t="s">
        <v>366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569955896.16999996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696584703.45000005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168250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>
        <v>373586.94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1267082436.5599999</v>
      </c>
    </row>
    <row r="16" spans="1:7" x14ac:dyDescent="0.25">
      <c r="A16" s="29"/>
      <c r="B16" s="29"/>
      <c r="C16" s="34" t="s">
        <v>72</v>
      </c>
      <c r="D16" s="35">
        <f>+D17+D43+D101+D156+D187</f>
        <v>35816705.269999996</v>
      </c>
      <c r="E16" s="35">
        <f>+D16</f>
        <v>35816705.269999996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34200083.119999997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1225000+19461384.53</f>
        <v>20686384.530000001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/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>
        <v>7159333.3300000001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>
        <v>91000</v>
      </c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>
        <v>86852.5</v>
      </c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>
        <v>380000</v>
      </c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>
        <v>159667.75</v>
      </c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/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1490000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v>1886602.4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86975+1896531.98</f>
        <v>1983506.98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13475+263260.63</f>
        <v>276735.63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1616622.15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/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/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/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435191.82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7980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>
        <v>9900</v>
      </c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/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>
        <v>168250</v>
      </c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v>80000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915300.33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/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/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/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/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/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/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/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0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/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/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/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/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/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/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/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/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/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/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/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/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/>
      <c r="E155" s="27"/>
      <c r="G155"/>
      <c r="H155"/>
      <c r="I155"/>
    </row>
    <row r="156" spans="1:9" s="2" customFormat="1" ht="18" customHeight="1" x14ac:dyDescent="0.25">
      <c r="A156" s="29"/>
      <c r="B156" s="20">
        <v>4</v>
      </c>
      <c r="C156" s="34" t="s">
        <v>297</v>
      </c>
      <c r="D156" s="36">
        <f>SUM(D157:D178)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 t="s">
        <v>362</v>
      </c>
      <c r="C170" s="37" t="s">
        <v>363</v>
      </c>
      <c r="D170" s="40"/>
      <c r="E170" s="41"/>
      <c r="G170"/>
      <c r="H170"/>
      <c r="I170"/>
    </row>
    <row r="171" spans="1:9" s="2" customFormat="1" ht="18" customHeight="1" x14ac:dyDescent="0.25">
      <c r="A171" s="24"/>
      <c r="B171" s="82" t="s">
        <v>71</v>
      </c>
      <c r="C171" s="83"/>
      <c r="D171" s="42"/>
      <c r="E171" s="41"/>
      <c r="G171"/>
      <c r="H171"/>
      <c r="I171"/>
    </row>
    <row r="172" spans="1:9" s="2" customFormat="1" ht="18" customHeight="1" x14ac:dyDescent="0.25">
      <c r="A172" s="24"/>
      <c r="B172" s="24" t="s">
        <v>315</v>
      </c>
      <c r="C172" s="26"/>
      <c r="D172" s="24"/>
      <c r="E172" s="41"/>
      <c r="G172"/>
      <c r="H172"/>
      <c r="I172"/>
    </row>
    <row r="173" spans="1:9" s="2" customFormat="1" ht="18" customHeight="1" x14ac:dyDescent="0.25">
      <c r="A173" s="24"/>
      <c r="B173" s="82" t="s">
        <v>71</v>
      </c>
      <c r="C173" s="83"/>
      <c r="D173" s="43"/>
      <c r="E173" s="41"/>
      <c r="G173"/>
      <c r="H173"/>
      <c r="I173"/>
    </row>
    <row r="174" spans="1:9" s="2" customFormat="1" ht="18" customHeight="1" x14ac:dyDescent="0.25">
      <c r="A174" s="24"/>
      <c r="B174" s="82" t="s">
        <v>316</v>
      </c>
      <c r="C174" s="83"/>
      <c r="D174" s="24"/>
      <c r="E174" s="43">
        <f>+D173</f>
        <v>0</v>
      </c>
      <c r="G174"/>
      <c r="H174"/>
      <c r="I174"/>
    </row>
    <row r="175" spans="1:9" s="2" customFormat="1" ht="18" customHeight="1" x14ac:dyDescent="0.25">
      <c r="A175" s="24"/>
      <c r="B175" s="24" t="s">
        <v>317</v>
      </c>
      <c r="C175" s="24"/>
      <c r="D175" s="24"/>
      <c r="E175" s="24"/>
      <c r="G175"/>
      <c r="H175"/>
      <c r="I175"/>
    </row>
    <row r="176" spans="1:9" s="2" customFormat="1" ht="18" customHeight="1" x14ac:dyDescent="0.25">
      <c r="A176" s="24"/>
      <c r="B176" s="82" t="s">
        <v>39</v>
      </c>
      <c r="C176" s="83"/>
      <c r="D176" s="43"/>
      <c r="E176" s="24"/>
      <c r="G176"/>
      <c r="H176"/>
      <c r="I176"/>
    </row>
    <row r="177" spans="1:9" s="2" customFormat="1" ht="18" customHeight="1" x14ac:dyDescent="0.25">
      <c r="A177" s="24"/>
      <c r="B177" s="82" t="s">
        <v>316</v>
      </c>
      <c r="C177" s="83"/>
      <c r="D177" s="24"/>
      <c r="E177" s="43">
        <f>+E174</f>
        <v>0</v>
      </c>
      <c r="G177"/>
      <c r="H177"/>
      <c r="I177"/>
    </row>
    <row r="178" spans="1:9" s="2" customFormat="1" ht="18" customHeight="1" x14ac:dyDescent="0.25">
      <c r="A178" s="24"/>
      <c r="B178" s="24" t="s">
        <v>318</v>
      </c>
      <c r="C178" s="24"/>
      <c r="D178" s="24"/>
      <c r="E178" s="24"/>
      <c r="G178"/>
      <c r="H178"/>
      <c r="I178"/>
    </row>
    <row r="179" spans="1:9" s="2" customFormat="1" x14ac:dyDescent="0.25">
      <c r="A179" s="29"/>
      <c r="B179" s="73" t="s">
        <v>319</v>
      </c>
      <c r="C179" s="74"/>
      <c r="D179" s="44">
        <f>+E15-E16</f>
        <v>1231265731.29</v>
      </c>
      <c r="E179" s="44">
        <f>+E15-E16</f>
        <v>1231265731.29</v>
      </c>
      <c r="G179"/>
      <c r="H179"/>
      <c r="I179"/>
    </row>
    <row r="183" spans="1:9" s="2" customFormat="1" x14ac:dyDescent="0.25">
      <c r="A183"/>
      <c r="B183"/>
      <c r="C183"/>
      <c r="D183"/>
      <c r="E183" s="13"/>
      <c r="G183"/>
      <c r="H183"/>
      <c r="I183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7" spans="1:9" s="2" customFormat="1" x14ac:dyDescent="0.25">
      <c r="A187" s="34" t="s">
        <v>320</v>
      </c>
      <c r="B187" s="34">
        <v>6</v>
      </c>
      <c r="C187" s="34" t="s">
        <v>321</v>
      </c>
      <c r="D187" s="34">
        <f>SUM(D188:D210)</f>
        <v>0</v>
      </c>
      <c r="E187" s="45"/>
      <c r="G187"/>
      <c r="H187"/>
      <c r="I187"/>
    </row>
    <row r="188" spans="1:9" s="2" customFormat="1" x14ac:dyDescent="0.25">
      <c r="A188" s="46">
        <v>1206010007</v>
      </c>
      <c r="B188" s="24">
        <v>61101</v>
      </c>
      <c r="C188" s="26" t="s">
        <v>322</v>
      </c>
      <c r="D188" s="27"/>
      <c r="E188" s="47"/>
      <c r="G188"/>
      <c r="H188"/>
      <c r="I188"/>
    </row>
    <row r="189" spans="1:9" s="2" customFormat="1" x14ac:dyDescent="0.25">
      <c r="A189" s="46">
        <v>1206010004</v>
      </c>
      <c r="B189" s="24">
        <v>61301</v>
      </c>
      <c r="C189" s="26" t="s">
        <v>323</v>
      </c>
      <c r="D189" s="27"/>
      <c r="E189" s="47"/>
      <c r="G189"/>
      <c r="H189"/>
      <c r="I189"/>
    </row>
    <row r="190" spans="1:9" s="2" customFormat="1" x14ac:dyDescent="0.25">
      <c r="A190" s="46">
        <v>1206010007</v>
      </c>
      <c r="B190" s="24">
        <v>61401</v>
      </c>
      <c r="C190" s="26" t="s">
        <v>324</v>
      </c>
      <c r="D190" s="27"/>
      <c r="E190" s="47"/>
      <c r="G190"/>
      <c r="H190"/>
      <c r="I190"/>
    </row>
    <row r="191" spans="1:9" s="2" customFormat="1" x14ac:dyDescent="0.25">
      <c r="A191" s="46">
        <v>1206010001</v>
      </c>
      <c r="B191" s="24">
        <v>61901</v>
      </c>
      <c r="C191" s="26" t="s">
        <v>325</v>
      </c>
      <c r="D191" s="27"/>
      <c r="E191" s="47"/>
      <c r="G191"/>
      <c r="H191"/>
      <c r="I191"/>
    </row>
    <row r="192" spans="1:9" s="2" customFormat="1" x14ac:dyDescent="0.25">
      <c r="A192" s="46">
        <v>1206010002</v>
      </c>
      <c r="B192" s="24">
        <v>62101</v>
      </c>
      <c r="C192" s="26" t="s">
        <v>326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62301</v>
      </c>
      <c r="C193" s="26" t="s">
        <v>327</v>
      </c>
      <c r="D193" s="27"/>
      <c r="E193" s="47"/>
      <c r="G193"/>
      <c r="H193"/>
      <c r="I193"/>
    </row>
    <row r="194" spans="1:9" s="2" customFormat="1" x14ac:dyDescent="0.25">
      <c r="A194" s="46"/>
      <c r="B194" s="24">
        <v>63201</v>
      </c>
      <c r="C194" s="26" t="s">
        <v>328</v>
      </c>
      <c r="D194" s="27"/>
      <c r="E194" s="47"/>
      <c r="G194"/>
      <c r="H194"/>
      <c r="I194"/>
    </row>
    <row r="195" spans="1:9" s="2" customFormat="1" x14ac:dyDescent="0.25">
      <c r="A195" s="46"/>
      <c r="B195" s="24">
        <v>63401</v>
      </c>
      <c r="C195" s="26" t="s">
        <v>329</v>
      </c>
      <c r="D195" s="27"/>
      <c r="E195" s="47"/>
      <c r="G195"/>
      <c r="H195"/>
      <c r="I195"/>
    </row>
    <row r="196" spans="1:9" s="2" customFormat="1" x14ac:dyDescent="0.25">
      <c r="A196" s="46">
        <v>1206010003</v>
      </c>
      <c r="B196" s="24">
        <v>64101</v>
      </c>
      <c r="C196" s="26" t="s">
        <v>330</v>
      </c>
      <c r="D196" s="27"/>
      <c r="E196" s="47"/>
      <c r="G196"/>
      <c r="H196"/>
      <c r="I196"/>
    </row>
    <row r="197" spans="1:9" s="2" customFormat="1" x14ac:dyDescent="0.25">
      <c r="A197" s="46"/>
      <c r="B197" s="24">
        <v>64601</v>
      </c>
      <c r="C197" s="26" t="s">
        <v>331</v>
      </c>
      <c r="D197" s="27"/>
      <c r="E197" s="47"/>
      <c r="G197"/>
      <c r="H197"/>
      <c r="I197"/>
    </row>
    <row r="198" spans="1:9" s="2" customFormat="1" x14ac:dyDescent="0.25">
      <c r="A198" s="46"/>
      <c r="B198" s="29">
        <v>64701</v>
      </c>
      <c r="C198" s="37" t="s">
        <v>332</v>
      </c>
      <c r="D198" s="27"/>
      <c r="E198" s="47"/>
      <c r="G198"/>
      <c r="H198"/>
      <c r="I198"/>
    </row>
    <row r="199" spans="1:9" s="2" customFormat="1" x14ac:dyDescent="0.25">
      <c r="A199" s="46">
        <v>1206010003</v>
      </c>
      <c r="B199" s="29">
        <v>64801</v>
      </c>
      <c r="C199" s="37" t="s">
        <v>333</v>
      </c>
      <c r="D199" s="27"/>
      <c r="E199" s="47"/>
      <c r="G199"/>
      <c r="H199"/>
      <c r="I199"/>
    </row>
    <row r="200" spans="1:9" s="2" customFormat="1" x14ac:dyDescent="0.25">
      <c r="A200" s="46">
        <v>1206010001</v>
      </c>
      <c r="B200" s="24">
        <v>65201</v>
      </c>
      <c r="C200" s="26" t="s">
        <v>334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65401</v>
      </c>
      <c r="C201" s="26" t="s">
        <v>335</v>
      </c>
      <c r="D201" s="27"/>
      <c r="E201" s="47"/>
      <c r="G201"/>
      <c r="H201"/>
      <c r="I201"/>
    </row>
    <row r="202" spans="1:9" s="2" customFormat="1" x14ac:dyDescent="0.25">
      <c r="A202" s="46">
        <v>1206010006</v>
      </c>
      <c r="B202" s="24">
        <v>65501</v>
      </c>
      <c r="C202" s="26" t="s">
        <v>336</v>
      </c>
      <c r="D202" s="27"/>
      <c r="E202" s="47"/>
      <c r="G202"/>
      <c r="H202"/>
      <c r="I202"/>
    </row>
    <row r="203" spans="1:9" s="2" customFormat="1" x14ac:dyDescent="0.25">
      <c r="A203" s="46">
        <v>1206010001</v>
      </c>
      <c r="B203" s="24">
        <v>65601</v>
      </c>
      <c r="C203" s="26" t="s">
        <v>337</v>
      </c>
      <c r="D203" s="27"/>
      <c r="E203" s="47"/>
      <c r="G203"/>
      <c r="H203"/>
      <c r="I203"/>
    </row>
    <row r="204" spans="1:9" s="2" customFormat="1" x14ac:dyDescent="0.25">
      <c r="A204" s="46">
        <v>1206010008</v>
      </c>
      <c r="B204" s="24">
        <v>65701</v>
      </c>
      <c r="C204" s="26" t="s">
        <v>338</v>
      </c>
      <c r="D204" s="27"/>
      <c r="E204" s="47"/>
      <c r="G204"/>
      <c r="H204"/>
      <c r="I204"/>
    </row>
    <row r="205" spans="1:9" s="2" customFormat="1" x14ac:dyDescent="0.25">
      <c r="A205" s="46">
        <v>1206010001</v>
      </c>
      <c r="B205" s="24">
        <v>65801</v>
      </c>
      <c r="C205" s="26" t="s">
        <v>339</v>
      </c>
      <c r="D205" s="27"/>
      <c r="E205" s="47"/>
      <c r="G205"/>
      <c r="H205"/>
      <c r="I205"/>
    </row>
    <row r="206" spans="1:9" s="2" customFormat="1" x14ac:dyDescent="0.25">
      <c r="A206" s="46">
        <v>1206980001</v>
      </c>
      <c r="B206" s="24">
        <v>66201</v>
      </c>
      <c r="C206" s="26" t="s">
        <v>340</v>
      </c>
      <c r="D206" s="27"/>
      <c r="E206" s="47"/>
      <c r="G206"/>
      <c r="H206"/>
      <c r="I206"/>
    </row>
    <row r="207" spans="1:9" s="2" customFormat="1" x14ac:dyDescent="0.25">
      <c r="A207" s="46">
        <v>1208010003</v>
      </c>
      <c r="B207" s="24">
        <v>68301</v>
      </c>
      <c r="C207" s="26" t="s">
        <v>341</v>
      </c>
      <c r="D207" s="27"/>
      <c r="E207" s="47"/>
      <c r="G207"/>
      <c r="H207"/>
      <c r="I207"/>
    </row>
    <row r="208" spans="1:9" s="2" customFormat="1" x14ac:dyDescent="0.25">
      <c r="A208" s="46">
        <v>1206020002</v>
      </c>
      <c r="B208" s="24">
        <v>69201</v>
      </c>
      <c r="C208" s="26" t="s">
        <v>342</v>
      </c>
      <c r="D208" s="27"/>
      <c r="E208" s="47"/>
      <c r="G208"/>
      <c r="H208"/>
      <c r="I208"/>
    </row>
    <row r="209" spans="1:9" s="2" customFormat="1" x14ac:dyDescent="0.25">
      <c r="A209" s="46">
        <v>1206980004</v>
      </c>
      <c r="B209" s="24">
        <v>69502</v>
      </c>
      <c r="C209" s="26" t="s">
        <v>343</v>
      </c>
      <c r="D209" s="27"/>
      <c r="E209" s="47"/>
      <c r="G209"/>
      <c r="H209"/>
      <c r="I209"/>
    </row>
    <row r="210" spans="1:9" s="2" customFormat="1" ht="30" x14ac:dyDescent="0.25">
      <c r="A210" s="46"/>
      <c r="B210" s="24">
        <v>69601</v>
      </c>
      <c r="C210" s="26" t="s">
        <v>344</v>
      </c>
      <c r="D210" s="27"/>
      <c r="E210" s="47"/>
      <c r="G210"/>
      <c r="H210"/>
      <c r="I210"/>
    </row>
    <row r="211" spans="1:9" s="2" customFormat="1" x14ac:dyDescent="0.25">
      <c r="A211" s="48"/>
      <c r="B211" s="20">
        <v>7</v>
      </c>
      <c r="C211" s="22" t="s">
        <v>345</v>
      </c>
      <c r="D211" s="36">
        <f>SUM(D212:D213)</f>
        <v>0</v>
      </c>
      <c r="E211" s="49"/>
      <c r="G211"/>
      <c r="H211"/>
      <c r="I211"/>
    </row>
    <row r="212" spans="1:9" s="2" customFormat="1" x14ac:dyDescent="0.25">
      <c r="A212" s="48" t="s">
        <v>346</v>
      </c>
      <c r="B212" s="24">
        <v>71201</v>
      </c>
      <c r="C212" s="26" t="s">
        <v>347</v>
      </c>
      <c r="D212" s="50"/>
      <c r="E212" s="49"/>
      <c r="G212"/>
      <c r="H212"/>
      <c r="I212"/>
    </row>
    <row r="213" spans="1:9" s="2" customFormat="1" x14ac:dyDescent="0.25">
      <c r="A213" s="48" t="s">
        <v>348</v>
      </c>
      <c r="B213" s="24">
        <v>71501</v>
      </c>
      <c r="C213" s="26" t="s">
        <v>349</v>
      </c>
      <c r="D213" s="50"/>
      <c r="E213" s="49"/>
      <c r="G213"/>
      <c r="H213"/>
      <c r="I213"/>
    </row>
    <row r="214" spans="1:9" s="2" customFormat="1" x14ac:dyDescent="0.25">
      <c r="A214" s="51"/>
      <c r="B214" s="29"/>
      <c r="C214" s="37"/>
      <c r="D214" s="23">
        <f>+D187+D211</f>
        <v>0</v>
      </c>
      <c r="E214" s="45"/>
      <c r="G214"/>
      <c r="H214"/>
      <c r="I214"/>
    </row>
    <row r="215" spans="1:9" s="2" customFormat="1" x14ac:dyDescent="0.25">
      <c r="A215" s="52"/>
      <c r="B215" s="16"/>
      <c r="C215" s="53"/>
      <c r="D215" s="54"/>
      <c r="E215" s="45"/>
      <c r="G215"/>
      <c r="H215"/>
      <c r="I215"/>
    </row>
    <row r="216" spans="1:9" s="2" customFormat="1" x14ac:dyDescent="0.25">
      <c r="A216"/>
      <c r="B216"/>
      <c r="E216" s="56"/>
      <c r="G216"/>
      <c r="H216"/>
      <c r="I216"/>
    </row>
    <row r="217" spans="1:9" s="2" customFormat="1" ht="30" customHeight="1" x14ac:dyDescent="0.25">
      <c r="A217" s="75" t="s">
        <v>350</v>
      </c>
      <c r="B217" s="75"/>
      <c r="C217" s="58" t="s">
        <v>355</v>
      </c>
      <c r="E217" s="56"/>
      <c r="G217"/>
      <c r="H217"/>
      <c r="I217"/>
    </row>
    <row r="218" spans="1:9" s="2" customFormat="1" x14ac:dyDescent="0.25">
      <c r="A218"/>
      <c r="B218"/>
      <c r="C218" s="55"/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ht="18.75" customHeight="1" x14ac:dyDescent="0.25">
      <c r="A220" s="76" t="s">
        <v>351</v>
      </c>
      <c r="B220" s="76"/>
      <c r="C220" s="2" t="s">
        <v>356</v>
      </c>
      <c r="E220" s="56"/>
      <c r="G220"/>
      <c r="H220"/>
      <c r="I220"/>
    </row>
    <row r="221" spans="1:9" s="2" customFormat="1" ht="15" customHeight="1" x14ac:dyDescent="0.25">
      <c r="A221" s="77" t="s">
        <v>352</v>
      </c>
      <c r="B221" s="77"/>
      <c r="C221" s="77" t="s">
        <v>357</v>
      </c>
      <c r="D221" s="77"/>
      <c r="E221" s="56"/>
      <c r="G221"/>
      <c r="H221"/>
      <c r="I221"/>
    </row>
    <row r="222" spans="1:9" s="2" customFormat="1" x14ac:dyDescent="0.25">
      <c r="A222"/>
      <c r="B222"/>
      <c r="C222"/>
      <c r="D222"/>
      <c r="E222" s="57"/>
      <c r="G222"/>
      <c r="H222"/>
      <c r="I222"/>
    </row>
    <row r="223" spans="1:9" s="2" customFormat="1" x14ac:dyDescent="0.25">
      <c r="A223"/>
      <c r="B223"/>
      <c r="C223"/>
      <c r="D223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</sheetData>
  <mergeCells count="17">
    <mergeCell ref="A6:E6"/>
    <mergeCell ref="B176:C176"/>
    <mergeCell ref="B177:C177"/>
    <mergeCell ref="B174:C174"/>
    <mergeCell ref="B173:C173"/>
    <mergeCell ref="B171:C171"/>
    <mergeCell ref="B8:C8"/>
    <mergeCell ref="A1:E1"/>
    <mergeCell ref="A2:E2"/>
    <mergeCell ref="A3:E3"/>
    <mergeCell ref="A4:E4"/>
    <mergeCell ref="A5:E5"/>
    <mergeCell ref="B179:C179"/>
    <mergeCell ref="A217:B217"/>
    <mergeCell ref="A220:B220"/>
    <mergeCell ref="A221:B221"/>
    <mergeCell ref="C221:D221"/>
  </mergeCells>
  <pageMargins left="0.7" right="0.7" top="0.75" bottom="0.75" header="0.3" footer="0.3"/>
  <pageSetup paperSize="9" orientation="portrait" r:id="rId1"/>
  <ignoredErrors>
    <ignoredError sqref="A11:A15 A18:A23 A26:A33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workbookViewId="0">
      <selection activeCell="C29" sqref="C29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78" t="s">
        <v>51</v>
      </c>
      <c r="B1" s="78"/>
      <c r="C1" s="78"/>
      <c r="D1" s="78"/>
      <c r="E1" s="78"/>
    </row>
    <row r="2" spans="1:7" ht="18" x14ac:dyDescent="0.25">
      <c r="A2" s="79" t="s">
        <v>2</v>
      </c>
      <c r="B2" s="79"/>
      <c r="C2" s="79"/>
      <c r="D2" s="79"/>
      <c r="E2" s="79"/>
    </row>
    <row r="3" spans="1:7" ht="15.75" x14ac:dyDescent="0.25">
      <c r="A3" s="80" t="s">
        <v>52</v>
      </c>
      <c r="B3" s="80"/>
      <c r="C3" s="80"/>
      <c r="D3" s="80"/>
      <c r="E3" s="80"/>
    </row>
    <row r="4" spans="1:7" x14ac:dyDescent="0.25">
      <c r="A4" s="70" t="s">
        <v>353</v>
      </c>
      <c r="B4" s="70"/>
      <c r="C4" s="70"/>
      <c r="D4" s="70"/>
      <c r="E4" s="70"/>
    </row>
    <row r="5" spans="1:7" x14ac:dyDescent="0.25">
      <c r="A5" s="70" t="s">
        <v>53</v>
      </c>
      <c r="B5" s="70"/>
      <c r="C5" s="70"/>
      <c r="D5" s="70"/>
      <c r="E5" s="70"/>
    </row>
    <row r="6" spans="1:7" x14ac:dyDescent="0.25">
      <c r="A6" s="81">
        <v>2023</v>
      </c>
      <c r="B6" s="81"/>
      <c r="C6" s="81"/>
      <c r="D6" s="81"/>
      <c r="E6" s="81"/>
    </row>
    <row r="8" spans="1:7" ht="39" customHeight="1" x14ac:dyDescent="0.25">
      <c r="A8" s="59" t="s">
        <v>54</v>
      </c>
      <c r="B8" s="84"/>
      <c r="C8" s="85"/>
      <c r="D8" s="60" t="s">
        <v>365</v>
      </c>
      <c r="E8" s="60" t="s">
        <v>366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502950027.20999998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717179136.29999995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308024.56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>
        <v>2127405.16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1222564593.23</v>
      </c>
    </row>
    <row r="16" spans="1:7" x14ac:dyDescent="0.25">
      <c r="A16" s="29"/>
      <c r="B16" s="29"/>
      <c r="C16" s="34" t="s">
        <v>72</v>
      </c>
      <c r="D16" s="35">
        <f>+D17+D43+D101+D156+D187</f>
        <v>71620398.010000005</v>
      </c>
      <c r="E16" s="35">
        <f>+D16</f>
        <v>71620398.010000005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33288114.790000003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19338217.86+1241666.66</f>
        <v>20579884.52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/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>
        <v>6942333.3300000001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>
        <v>91000</v>
      </c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/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>
        <v>88034.16</v>
      </c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/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/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/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1490000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v>1862484.58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1872380.15+88158.34</f>
        <v>1960538.49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260181.37+13658.34</f>
        <v>273839.71000000002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12582283.220000001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>
        <v>151028.70000000001</v>
      </c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>
        <v>59095.54</v>
      </c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>
        <v>1401880.02</v>
      </c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505411.27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450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>
        <v>8892</v>
      </c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/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/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f>80000+72024.56</f>
        <v>152024.56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1554696.62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>
        <f>4070000+1270000</f>
        <v>5340000</v>
      </c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>
        <v>28340.11</v>
      </c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>
        <v>114130.6</v>
      </c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>
        <v>236000</v>
      </c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/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>
        <v>926223.88</v>
      </c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>
        <v>1713742.32</v>
      </c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>
        <v>390367.6</v>
      </c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25750000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/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>
        <v>25750000</v>
      </c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/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/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/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/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/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/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/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/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/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/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/>
      <c r="E155" s="27"/>
      <c r="G155"/>
      <c r="H155"/>
      <c r="I155"/>
    </row>
    <row r="156" spans="1:9" s="2" customFormat="1" ht="18" customHeight="1" x14ac:dyDescent="0.25">
      <c r="A156" s="29"/>
      <c r="B156" s="20">
        <v>4</v>
      </c>
      <c r="C156" s="34" t="s">
        <v>297</v>
      </c>
      <c r="D156" s="36">
        <f>SUM(D157:D178)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 t="s">
        <v>362</v>
      </c>
      <c r="C170" s="37" t="s">
        <v>363</v>
      </c>
      <c r="D170" s="40"/>
      <c r="E170" s="41"/>
      <c r="G170"/>
      <c r="H170"/>
      <c r="I170"/>
    </row>
    <row r="171" spans="1:9" s="2" customFormat="1" ht="18" customHeight="1" x14ac:dyDescent="0.25">
      <c r="A171" s="24"/>
      <c r="B171" s="82" t="s">
        <v>71</v>
      </c>
      <c r="C171" s="83"/>
      <c r="D171" s="42"/>
      <c r="E171" s="41"/>
      <c r="G171"/>
      <c r="H171"/>
      <c r="I171"/>
    </row>
    <row r="172" spans="1:9" s="2" customFormat="1" ht="18" customHeight="1" x14ac:dyDescent="0.25">
      <c r="A172" s="24"/>
      <c r="B172" s="24" t="s">
        <v>315</v>
      </c>
      <c r="C172" s="26"/>
      <c r="D172" s="24"/>
      <c r="E172" s="41"/>
      <c r="G172"/>
      <c r="H172"/>
      <c r="I172"/>
    </row>
    <row r="173" spans="1:9" s="2" customFormat="1" ht="18" customHeight="1" x14ac:dyDescent="0.25">
      <c r="A173" s="24"/>
      <c r="B173" s="82" t="s">
        <v>71</v>
      </c>
      <c r="C173" s="83"/>
      <c r="D173" s="43"/>
      <c r="E173" s="41"/>
      <c r="G173"/>
      <c r="H173"/>
      <c r="I173"/>
    </row>
    <row r="174" spans="1:9" s="2" customFormat="1" ht="18" customHeight="1" x14ac:dyDescent="0.25">
      <c r="A174" s="24"/>
      <c r="B174" s="82" t="s">
        <v>316</v>
      </c>
      <c r="C174" s="83"/>
      <c r="D174" s="24"/>
      <c r="E174" s="43">
        <f>+D173</f>
        <v>0</v>
      </c>
      <c r="G174"/>
      <c r="H174"/>
      <c r="I174"/>
    </row>
    <row r="175" spans="1:9" s="2" customFormat="1" ht="18" customHeight="1" x14ac:dyDescent="0.25">
      <c r="A175" s="24"/>
      <c r="B175" s="24" t="s">
        <v>317</v>
      </c>
      <c r="C175" s="24"/>
      <c r="D175" s="24"/>
      <c r="E175" s="24"/>
      <c r="G175"/>
      <c r="H175"/>
      <c r="I175"/>
    </row>
    <row r="176" spans="1:9" s="2" customFormat="1" ht="18" customHeight="1" x14ac:dyDescent="0.25">
      <c r="A176" s="24"/>
      <c r="B176" s="82" t="s">
        <v>39</v>
      </c>
      <c r="C176" s="83"/>
      <c r="D176" s="43"/>
      <c r="E176" s="24"/>
      <c r="G176"/>
      <c r="H176"/>
      <c r="I176"/>
    </row>
    <row r="177" spans="1:9" s="2" customFormat="1" ht="18" customHeight="1" x14ac:dyDescent="0.25">
      <c r="A177" s="24"/>
      <c r="B177" s="82" t="s">
        <v>316</v>
      </c>
      <c r="C177" s="83"/>
      <c r="D177" s="24"/>
      <c r="E177" s="43">
        <f>+E174</f>
        <v>0</v>
      </c>
      <c r="G177"/>
      <c r="H177"/>
      <c r="I177"/>
    </row>
    <row r="178" spans="1:9" s="2" customFormat="1" ht="18" customHeight="1" x14ac:dyDescent="0.25">
      <c r="A178" s="24"/>
      <c r="B178" s="24" t="s">
        <v>318</v>
      </c>
      <c r="C178" s="24"/>
      <c r="D178" s="24"/>
      <c r="E178" s="24"/>
      <c r="G178"/>
      <c r="H178"/>
      <c r="I178"/>
    </row>
    <row r="179" spans="1:9" s="2" customFormat="1" x14ac:dyDescent="0.25">
      <c r="A179" s="29"/>
      <c r="B179" s="73" t="s">
        <v>319</v>
      </c>
      <c r="C179" s="74"/>
      <c r="D179" s="44">
        <f>+E15-E16</f>
        <v>1150944195.22</v>
      </c>
      <c r="E179" s="44">
        <f>+E15-E16</f>
        <v>1150944195.22</v>
      </c>
      <c r="G179"/>
      <c r="H179"/>
      <c r="I179"/>
    </row>
    <row r="183" spans="1:9" s="2" customFormat="1" x14ac:dyDescent="0.25">
      <c r="A183"/>
      <c r="B183"/>
      <c r="C183"/>
      <c r="D183"/>
      <c r="E183" s="13"/>
      <c r="G183"/>
      <c r="H183"/>
      <c r="I183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7" spans="1:9" s="2" customFormat="1" x14ac:dyDescent="0.25">
      <c r="A187" s="34" t="s">
        <v>320</v>
      </c>
      <c r="B187" s="34">
        <v>6</v>
      </c>
      <c r="C187" s="34" t="s">
        <v>321</v>
      </c>
      <c r="D187" s="34">
        <f>SUM(D188:D210)</f>
        <v>0</v>
      </c>
      <c r="E187" s="45"/>
      <c r="G187"/>
      <c r="H187"/>
      <c r="I187"/>
    </row>
    <row r="188" spans="1:9" s="2" customFormat="1" x14ac:dyDescent="0.25">
      <c r="A188" s="46">
        <v>1206010007</v>
      </c>
      <c r="B188" s="24">
        <v>61101</v>
      </c>
      <c r="C188" s="26" t="s">
        <v>322</v>
      </c>
      <c r="D188" s="27"/>
      <c r="E188" s="47"/>
      <c r="G188"/>
      <c r="H188"/>
      <c r="I188"/>
    </row>
    <row r="189" spans="1:9" s="2" customFormat="1" x14ac:dyDescent="0.25">
      <c r="A189" s="46">
        <v>1206010004</v>
      </c>
      <c r="B189" s="24">
        <v>61301</v>
      </c>
      <c r="C189" s="26" t="s">
        <v>323</v>
      </c>
      <c r="D189" s="27"/>
      <c r="E189" s="47"/>
      <c r="G189"/>
      <c r="H189"/>
      <c r="I189"/>
    </row>
    <row r="190" spans="1:9" s="2" customFormat="1" x14ac:dyDescent="0.25">
      <c r="A190" s="46">
        <v>1206010007</v>
      </c>
      <c r="B190" s="24">
        <v>61401</v>
      </c>
      <c r="C190" s="26" t="s">
        <v>324</v>
      </c>
      <c r="D190" s="27"/>
      <c r="E190" s="47"/>
      <c r="G190"/>
      <c r="H190"/>
      <c r="I190"/>
    </row>
    <row r="191" spans="1:9" s="2" customFormat="1" x14ac:dyDescent="0.25">
      <c r="A191" s="46">
        <v>1206010001</v>
      </c>
      <c r="B191" s="24">
        <v>61901</v>
      </c>
      <c r="C191" s="26" t="s">
        <v>325</v>
      </c>
      <c r="D191" s="27"/>
      <c r="E191" s="47"/>
      <c r="G191"/>
      <c r="H191"/>
      <c r="I191"/>
    </row>
    <row r="192" spans="1:9" s="2" customFormat="1" x14ac:dyDescent="0.25">
      <c r="A192" s="46">
        <v>1206010002</v>
      </c>
      <c r="B192" s="24">
        <v>62101</v>
      </c>
      <c r="C192" s="26" t="s">
        <v>326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62301</v>
      </c>
      <c r="C193" s="26" t="s">
        <v>327</v>
      </c>
      <c r="D193" s="27"/>
      <c r="E193" s="47"/>
      <c r="G193"/>
      <c r="H193"/>
      <c r="I193"/>
    </row>
    <row r="194" spans="1:9" s="2" customFormat="1" x14ac:dyDescent="0.25">
      <c r="A194" s="46"/>
      <c r="B194" s="24">
        <v>63201</v>
      </c>
      <c r="C194" s="26" t="s">
        <v>328</v>
      </c>
      <c r="D194" s="27"/>
      <c r="E194" s="47"/>
      <c r="G194"/>
      <c r="H194"/>
      <c r="I194"/>
    </row>
    <row r="195" spans="1:9" s="2" customFormat="1" x14ac:dyDescent="0.25">
      <c r="A195" s="46"/>
      <c r="B195" s="24">
        <v>63401</v>
      </c>
      <c r="C195" s="26" t="s">
        <v>329</v>
      </c>
      <c r="D195" s="27"/>
      <c r="E195" s="47"/>
      <c r="G195"/>
      <c r="H195"/>
      <c r="I195"/>
    </row>
    <row r="196" spans="1:9" s="2" customFormat="1" x14ac:dyDescent="0.25">
      <c r="A196" s="46">
        <v>1206010003</v>
      </c>
      <c r="B196" s="24">
        <v>64101</v>
      </c>
      <c r="C196" s="26" t="s">
        <v>330</v>
      </c>
      <c r="D196" s="27"/>
      <c r="E196" s="47"/>
      <c r="G196"/>
      <c r="H196"/>
      <c r="I196"/>
    </row>
    <row r="197" spans="1:9" s="2" customFormat="1" x14ac:dyDescent="0.25">
      <c r="A197" s="46"/>
      <c r="B197" s="24">
        <v>64601</v>
      </c>
      <c r="C197" s="26" t="s">
        <v>331</v>
      </c>
      <c r="D197" s="27"/>
      <c r="E197" s="47"/>
      <c r="G197"/>
      <c r="H197"/>
      <c r="I197"/>
    </row>
    <row r="198" spans="1:9" s="2" customFormat="1" x14ac:dyDescent="0.25">
      <c r="A198" s="46"/>
      <c r="B198" s="29">
        <v>64701</v>
      </c>
      <c r="C198" s="37" t="s">
        <v>332</v>
      </c>
      <c r="D198" s="27"/>
      <c r="E198" s="47"/>
      <c r="G198"/>
      <c r="H198"/>
      <c r="I198"/>
    </row>
    <row r="199" spans="1:9" s="2" customFormat="1" x14ac:dyDescent="0.25">
      <c r="A199" s="46">
        <v>1206010003</v>
      </c>
      <c r="B199" s="29">
        <v>64801</v>
      </c>
      <c r="C199" s="37" t="s">
        <v>333</v>
      </c>
      <c r="D199" s="27"/>
      <c r="E199" s="47"/>
      <c r="G199"/>
      <c r="H199"/>
      <c r="I199"/>
    </row>
    <row r="200" spans="1:9" s="2" customFormat="1" x14ac:dyDescent="0.25">
      <c r="A200" s="46">
        <v>1206010001</v>
      </c>
      <c r="B200" s="24">
        <v>65201</v>
      </c>
      <c r="C200" s="26" t="s">
        <v>334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65401</v>
      </c>
      <c r="C201" s="26" t="s">
        <v>335</v>
      </c>
      <c r="D201" s="27"/>
      <c r="E201" s="47"/>
      <c r="G201"/>
      <c r="H201"/>
      <c r="I201"/>
    </row>
    <row r="202" spans="1:9" s="2" customFormat="1" x14ac:dyDescent="0.25">
      <c r="A202" s="46">
        <v>1206010006</v>
      </c>
      <c r="B202" s="24">
        <v>65501</v>
      </c>
      <c r="C202" s="26" t="s">
        <v>336</v>
      </c>
      <c r="D202" s="27"/>
      <c r="E202" s="47"/>
      <c r="G202"/>
      <c r="H202"/>
      <c r="I202"/>
    </row>
    <row r="203" spans="1:9" s="2" customFormat="1" x14ac:dyDescent="0.25">
      <c r="A203" s="46">
        <v>1206010001</v>
      </c>
      <c r="B203" s="24">
        <v>65601</v>
      </c>
      <c r="C203" s="26" t="s">
        <v>337</v>
      </c>
      <c r="D203" s="27"/>
      <c r="E203" s="47"/>
      <c r="G203"/>
      <c r="H203"/>
      <c r="I203"/>
    </row>
    <row r="204" spans="1:9" s="2" customFormat="1" x14ac:dyDescent="0.25">
      <c r="A204" s="46">
        <v>1206010008</v>
      </c>
      <c r="B204" s="24">
        <v>65701</v>
      </c>
      <c r="C204" s="26" t="s">
        <v>338</v>
      </c>
      <c r="D204" s="27"/>
      <c r="E204" s="47"/>
      <c r="G204"/>
      <c r="H204"/>
      <c r="I204"/>
    </row>
    <row r="205" spans="1:9" s="2" customFormat="1" x14ac:dyDescent="0.25">
      <c r="A205" s="46">
        <v>1206010001</v>
      </c>
      <c r="B205" s="24">
        <v>65801</v>
      </c>
      <c r="C205" s="26" t="s">
        <v>339</v>
      </c>
      <c r="D205" s="27"/>
      <c r="E205" s="47"/>
      <c r="G205"/>
      <c r="H205"/>
      <c r="I205"/>
    </row>
    <row r="206" spans="1:9" s="2" customFormat="1" x14ac:dyDescent="0.25">
      <c r="A206" s="46">
        <v>1206980001</v>
      </c>
      <c r="B206" s="24">
        <v>66201</v>
      </c>
      <c r="C206" s="26" t="s">
        <v>340</v>
      </c>
      <c r="D206" s="27"/>
      <c r="E206" s="47"/>
      <c r="G206"/>
      <c r="H206"/>
      <c r="I206"/>
    </row>
    <row r="207" spans="1:9" s="2" customFormat="1" x14ac:dyDescent="0.25">
      <c r="A207" s="46">
        <v>1208010003</v>
      </c>
      <c r="B207" s="24">
        <v>68301</v>
      </c>
      <c r="C207" s="26" t="s">
        <v>341</v>
      </c>
      <c r="D207" s="27"/>
      <c r="E207" s="47"/>
      <c r="G207"/>
      <c r="H207"/>
      <c r="I207"/>
    </row>
    <row r="208" spans="1:9" s="2" customFormat="1" x14ac:dyDescent="0.25">
      <c r="A208" s="46">
        <v>1206020002</v>
      </c>
      <c r="B208" s="24">
        <v>69201</v>
      </c>
      <c r="C208" s="26" t="s">
        <v>342</v>
      </c>
      <c r="D208" s="27"/>
      <c r="E208" s="47"/>
      <c r="G208"/>
      <c r="H208"/>
      <c r="I208"/>
    </row>
    <row r="209" spans="1:9" s="2" customFormat="1" x14ac:dyDescent="0.25">
      <c r="A209" s="46">
        <v>1206980004</v>
      </c>
      <c r="B209" s="24">
        <v>69502</v>
      </c>
      <c r="C209" s="26" t="s">
        <v>343</v>
      </c>
      <c r="D209" s="27"/>
      <c r="E209" s="47"/>
      <c r="G209"/>
      <c r="H209"/>
      <c r="I209"/>
    </row>
    <row r="210" spans="1:9" s="2" customFormat="1" ht="30" x14ac:dyDescent="0.25">
      <c r="A210" s="46"/>
      <c r="B210" s="24">
        <v>69601</v>
      </c>
      <c r="C210" s="26" t="s">
        <v>344</v>
      </c>
      <c r="D210" s="27"/>
      <c r="E210" s="47"/>
      <c r="G210"/>
      <c r="H210"/>
      <c r="I210"/>
    </row>
    <row r="211" spans="1:9" s="2" customFormat="1" x14ac:dyDescent="0.25">
      <c r="A211" s="48"/>
      <c r="B211" s="20">
        <v>7</v>
      </c>
      <c r="C211" s="22" t="s">
        <v>345</v>
      </c>
      <c r="D211" s="36">
        <f>SUM(D212:D213)</f>
        <v>0</v>
      </c>
      <c r="E211" s="49"/>
      <c r="G211"/>
      <c r="H211"/>
      <c r="I211"/>
    </row>
    <row r="212" spans="1:9" s="2" customFormat="1" x14ac:dyDescent="0.25">
      <c r="A212" s="48" t="s">
        <v>346</v>
      </c>
      <c r="B212" s="24">
        <v>71201</v>
      </c>
      <c r="C212" s="26" t="s">
        <v>347</v>
      </c>
      <c r="D212" s="50"/>
      <c r="E212" s="49"/>
      <c r="G212"/>
      <c r="H212"/>
      <c r="I212"/>
    </row>
    <row r="213" spans="1:9" s="2" customFormat="1" x14ac:dyDescent="0.25">
      <c r="A213" s="48" t="s">
        <v>348</v>
      </c>
      <c r="B213" s="24">
        <v>71501</v>
      </c>
      <c r="C213" s="26" t="s">
        <v>349</v>
      </c>
      <c r="D213" s="50"/>
      <c r="E213" s="49"/>
      <c r="G213"/>
      <c r="H213"/>
      <c r="I213"/>
    </row>
    <row r="214" spans="1:9" s="2" customFormat="1" x14ac:dyDescent="0.25">
      <c r="A214" s="51"/>
      <c r="B214" s="29"/>
      <c r="C214" s="37"/>
      <c r="D214" s="23">
        <f>+D187+D211</f>
        <v>0</v>
      </c>
      <c r="E214" s="45"/>
      <c r="G214"/>
      <c r="H214"/>
      <c r="I214"/>
    </row>
    <row r="215" spans="1:9" s="2" customFormat="1" x14ac:dyDescent="0.25">
      <c r="A215" s="52"/>
      <c r="B215" s="16"/>
      <c r="C215" s="53"/>
      <c r="D215" s="54"/>
      <c r="E215" s="45"/>
      <c r="G215"/>
      <c r="H215"/>
      <c r="I215"/>
    </row>
    <row r="216" spans="1:9" s="2" customFormat="1" x14ac:dyDescent="0.25">
      <c r="A216"/>
      <c r="B216"/>
      <c r="E216" s="56"/>
      <c r="G216"/>
      <c r="H216"/>
      <c r="I216"/>
    </row>
    <row r="217" spans="1:9" s="2" customFormat="1" ht="30" customHeight="1" x14ac:dyDescent="0.25">
      <c r="A217" s="75" t="s">
        <v>350</v>
      </c>
      <c r="B217" s="75"/>
      <c r="C217" s="58" t="s">
        <v>355</v>
      </c>
      <c r="E217" s="56"/>
      <c r="G217"/>
      <c r="H217"/>
      <c r="I217"/>
    </row>
    <row r="218" spans="1:9" s="2" customFormat="1" x14ac:dyDescent="0.25">
      <c r="A218"/>
      <c r="B218"/>
      <c r="C218" s="55"/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ht="18.75" customHeight="1" x14ac:dyDescent="0.25">
      <c r="A220" s="76" t="s">
        <v>351</v>
      </c>
      <c r="B220" s="76"/>
      <c r="C220" s="2" t="s">
        <v>356</v>
      </c>
      <c r="E220" s="56"/>
      <c r="G220"/>
      <c r="H220"/>
      <c r="I220"/>
    </row>
    <row r="221" spans="1:9" s="2" customFormat="1" ht="15" customHeight="1" x14ac:dyDescent="0.25">
      <c r="A221" s="77" t="s">
        <v>352</v>
      </c>
      <c r="B221" s="77"/>
      <c r="C221" s="77" t="s">
        <v>357</v>
      </c>
      <c r="D221" s="77"/>
      <c r="E221" s="56"/>
      <c r="G221"/>
      <c r="H221"/>
      <c r="I221"/>
    </row>
    <row r="222" spans="1:9" s="2" customFormat="1" x14ac:dyDescent="0.25">
      <c r="A222"/>
      <c r="B222"/>
      <c r="C222"/>
      <c r="D222"/>
      <c r="E222" s="57"/>
      <c r="G222"/>
      <c r="H222"/>
      <c r="I222"/>
    </row>
    <row r="223" spans="1:9" s="2" customFormat="1" x14ac:dyDescent="0.25">
      <c r="A223"/>
      <c r="B223"/>
      <c r="C223"/>
      <c r="D223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</sheetData>
  <mergeCells count="17">
    <mergeCell ref="B179:C179"/>
    <mergeCell ref="A217:B217"/>
    <mergeCell ref="A220:B220"/>
    <mergeCell ref="A221:B221"/>
    <mergeCell ref="C221:D221"/>
    <mergeCell ref="B177:C177"/>
    <mergeCell ref="A1:E1"/>
    <mergeCell ref="A2:E2"/>
    <mergeCell ref="A3:E3"/>
    <mergeCell ref="A4:E4"/>
    <mergeCell ref="A5:E5"/>
    <mergeCell ref="A6:E6"/>
    <mergeCell ref="B8:C8"/>
    <mergeCell ref="B171:C171"/>
    <mergeCell ref="B173:C173"/>
    <mergeCell ref="B174:C174"/>
    <mergeCell ref="B176:C17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62"/>
  <sheetViews>
    <sheetView topLeftCell="A9" workbookViewId="0">
      <selection activeCell="AB30" sqref="AB30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spans="1:27" ht="15.75" x14ac:dyDescent="0.25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 spans="1:27" ht="15.75" x14ac:dyDescent="0.25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t="s">
        <v>3</v>
      </c>
    </row>
    <row r="4" spans="1:27" x14ac:dyDescent="0.2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 spans="1:27" x14ac:dyDescent="0.25">
      <c r="A5" s="70" t="s">
        <v>367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spans="1:27" x14ac:dyDescent="0.25">
      <c r="A6" s="70" t="s">
        <v>50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5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82413051.189999998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f>+'ESTADO DE RESULTADOS 100-2087 F'!D10</f>
        <v>502950027.20999998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4">
        <v>21148121.199999999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606511199.60000002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543602550.45000005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64819607.780000001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-188516536.56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-49090047.579999998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846028742.37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1452539941.97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>
        <v>5000</v>
      </c>
    </row>
    <row r="28" spans="1:28" x14ac:dyDescent="0.25">
      <c r="A28" t="s">
        <v>34</v>
      </c>
      <c r="Z28" s="3">
        <v>11776358.359999999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11781358.359999999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11781358.359999999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v>111708168.40000001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1440758583.6099999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1452539941.9699998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>
        <f>+Z23-Z41</f>
        <v>0</v>
      </c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pageSetup paperSize="9" scale="96" fitToHeight="0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workbookViewId="0">
      <selection activeCell="C27" sqref="C27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78" t="s">
        <v>51</v>
      </c>
      <c r="B1" s="78"/>
      <c r="C1" s="78"/>
      <c r="D1" s="78"/>
      <c r="E1" s="78"/>
    </row>
    <row r="2" spans="1:7" ht="18" x14ac:dyDescent="0.25">
      <c r="A2" s="79" t="s">
        <v>2</v>
      </c>
      <c r="B2" s="79"/>
      <c r="C2" s="79"/>
      <c r="D2" s="79"/>
      <c r="E2" s="79"/>
    </row>
    <row r="3" spans="1:7" ht="15.75" x14ac:dyDescent="0.25">
      <c r="A3" s="80" t="s">
        <v>52</v>
      </c>
      <c r="B3" s="80"/>
      <c r="C3" s="80"/>
      <c r="D3" s="80"/>
      <c r="E3" s="80"/>
    </row>
    <row r="4" spans="1:7" x14ac:dyDescent="0.25">
      <c r="A4" s="70" t="s">
        <v>353</v>
      </c>
      <c r="B4" s="70"/>
      <c r="C4" s="70"/>
      <c r="D4" s="70"/>
      <c r="E4" s="70"/>
    </row>
    <row r="5" spans="1:7" x14ac:dyDescent="0.25">
      <c r="A5" s="70" t="s">
        <v>53</v>
      </c>
      <c r="B5" s="70"/>
      <c r="C5" s="70"/>
      <c r="D5" s="70"/>
      <c r="E5" s="70"/>
    </row>
    <row r="6" spans="1:7" x14ac:dyDescent="0.25">
      <c r="A6" s="81">
        <v>2023</v>
      </c>
      <c r="B6" s="81"/>
      <c r="C6" s="81"/>
      <c r="D6" s="81"/>
      <c r="E6" s="81"/>
    </row>
    <row r="8" spans="1:7" ht="39" customHeight="1" x14ac:dyDescent="0.25">
      <c r="A8" s="59" t="s">
        <v>54</v>
      </c>
      <c r="B8" s="84"/>
      <c r="C8" s="85"/>
      <c r="D8" s="60" t="s">
        <v>368</v>
      </c>
      <c r="E8" s="60" t="s">
        <v>319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491564306.67000002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11330135.35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1162024.57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27">
        <v>1544132.9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505600599.49000001</v>
      </c>
    </row>
    <row r="16" spans="1:7" x14ac:dyDescent="0.25">
      <c r="A16" s="29"/>
      <c r="B16" s="29"/>
      <c r="C16" s="34" t="s">
        <v>72</v>
      </c>
      <c r="D16" s="35">
        <f>+D17+D43+D101+D156+D187</f>
        <v>115882774.99000001</v>
      </c>
      <c r="E16" s="35">
        <f>+D16</f>
        <v>115882774.99000001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37507462.149999999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1349166.67+20189384.53</f>
        <v>21538551.200000003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>
        <v>42000</v>
      </c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>
        <v>8066000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>
        <v>91000.9</v>
      </c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/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>
        <v>974000</v>
      </c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>
        <v>796954.31</v>
      </c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/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1500000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f>95655.92+2005477.17</f>
        <v>2101133.09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95790.83+2015575.31</f>
        <v>2111366.14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14840.83+271615.68</f>
        <v>286456.51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18424885.240000002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>
        <v>40325.93</v>
      </c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>
        <v>36643.32</v>
      </c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>
        <v>1829975.23</v>
      </c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1906327.05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450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>
        <v>8645</v>
      </c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/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>
        <v>80500</v>
      </c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v>80000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>
        <v>593560.6</v>
      </c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1136444.6399999999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/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/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>
        <v>53100</v>
      </c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>
        <v>1090000.01</v>
      </c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/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>
        <v>8213215.3799999999</v>
      </c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>
        <v>2256698.08</v>
      </c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>
        <v>1099000</v>
      </c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59950427.600000001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>
        <v>56050</v>
      </c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>
        <v>59558880</v>
      </c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/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/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/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/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>
        <v>9440</v>
      </c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/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>
        <v>196257.6</v>
      </c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>
        <v>129800</v>
      </c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/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/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/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/>
      <c r="E155" s="27"/>
      <c r="G155"/>
      <c r="H155"/>
      <c r="I155"/>
    </row>
    <row r="156" spans="1:9" s="2" customFormat="1" ht="18" customHeight="1" x14ac:dyDescent="0.25">
      <c r="A156" s="29"/>
      <c r="B156" s="20">
        <v>4</v>
      </c>
      <c r="C156" s="34" t="s">
        <v>297</v>
      </c>
      <c r="D156" s="36">
        <f>SUM(D157:D178)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 t="s">
        <v>362</v>
      </c>
      <c r="C170" s="37" t="s">
        <v>363</v>
      </c>
      <c r="D170" s="40"/>
      <c r="E170" s="41"/>
      <c r="G170"/>
      <c r="H170"/>
      <c r="I170"/>
    </row>
    <row r="171" spans="1:9" s="2" customFormat="1" ht="18" customHeight="1" x14ac:dyDescent="0.25">
      <c r="A171" s="24"/>
      <c r="B171" s="82" t="s">
        <v>71</v>
      </c>
      <c r="C171" s="83"/>
      <c r="D171" s="42"/>
      <c r="E171" s="41"/>
      <c r="G171"/>
      <c r="H171"/>
      <c r="I171"/>
    </row>
    <row r="172" spans="1:9" s="2" customFormat="1" ht="18" customHeight="1" x14ac:dyDescent="0.25">
      <c r="A172" s="24"/>
      <c r="B172" s="24" t="s">
        <v>315</v>
      </c>
      <c r="C172" s="26"/>
      <c r="D172" s="24"/>
      <c r="E172" s="41"/>
      <c r="G172"/>
      <c r="H172"/>
      <c r="I172"/>
    </row>
    <row r="173" spans="1:9" s="2" customFormat="1" ht="18" customHeight="1" x14ac:dyDescent="0.25">
      <c r="A173" s="24"/>
      <c r="B173" s="82" t="s">
        <v>71</v>
      </c>
      <c r="C173" s="83"/>
      <c r="D173" s="43"/>
      <c r="E173" s="41"/>
      <c r="G173"/>
      <c r="H173"/>
      <c r="I173"/>
    </row>
    <row r="174" spans="1:9" s="2" customFormat="1" ht="18" customHeight="1" x14ac:dyDescent="0.25">
      <c r="A174" s="24"/>
      <c r="B174" s="82" t="s">
        <v>316</v>
      </c>
      <c r="C174" s="83"/>
      <c r="D174" s="24"/>
      <c r="E174" s="43">
        <f>+D173</f>
        <v>0</v>
      </c>
      <c r="G174"/>
      <c r="H174"/>
      <c r="I174"/>
    </row>
    <row r="175" spans="1:9" s="2" customFormat="1" ht="18" customHeight="1" x14ac:dyDescent="0.25">
      <c r="A175" s="24"/>
      <c r="B175" s="24" t="s">
        <v>317</v>
      </c>
      <c r="C175" s="24"/>
      <c r="D175" s="24"/>
      <c r="E175" s="24"/>
      <c r="G175"/>
      <c r="H175"/>
      <c r="I175"/>
    </row>
    <row r="176" spans="1:9" s="2" customFormat="1" ht="18" customHeight="1" x14ac:dyDescent="0.25">
      <c r="A176" s="24"/>
      <c r="B176" s="82" t="s">
        <v>39</v>
      </c>
      <c r="C176" s="83"/>
      <c r="D176" s="43"/>
      <c r="E176" s="24"/>
      <c r="G176"/>
      <c r="H176"/>
      <c r="I176"/>
    </row>
    <row r="177" spans="1:9" s="2" customFormat="1" ht="18" customHeight="1" x14ac:dyDescent="0.25">
      <c r="A177" s="24"/>
      <c r="B177" s="82" t="s">
        <v>316</v>
      </c>
      <c r="C177" s="83"/>
      <c r="D177" s="24"/>
      <c r="E177" s="43">
        <f>+E174</f>
        <v>0</v>
      </c>
      <c r="G177"/>
      <c r="H177"/>
      <c r="I177"/>
    </row>
    <row r="178" spans="1:9" s="2" customFormat="1" ht="18" customHeight="1" x14ac:dyDescent="0.25">
      <c r="A178" s="24"/>
      <c r="B178" s="24" t="s">
        <v>318</v>
      </c>
      <c r="C178" s="24"/>
      <c r="D178" s="24"/>
      <c r="E178" s="24"/>
      <c r="G178"/>
      <c r="H178"/>
      <c r="I178"/>
    </row>
    <row r="179" spans="1:9" s="2" customFormat="1" x14ac:dyDescent="0.25">
      <c r="A179" s="29"/>
      <c r="B179" s="73" t="s">
        <v>319</v>
      </c>
      <c r="C179" s="74"/>
      <c r="D179" s="44">
        <f>+E15+E16+D214</f>
        <v>625225067.19000006</v>
      </c>
      <c r="E179" s="44">
        <f>+D179</f>
        <v>625225067.19000006</v>
      </c>
      <c r="G179"/>
      <c r="H179"/>
      <c r="I179"/>
    </row>
    <row r="183" spans="1:9" s="2" customFormat="1" x14ac:dyDescent="0.25">
      <c r="A183"/>
      <c r="B183"/>
      <c r="C183"/>
      <c r="D183"/>
      <c r="E183" s="13"/>
      <c r="G183"/>
      <c r="H183"/>
      <c r="I183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7" spans="1:9" s="2" customFormat="1" x14ac:dyDescent="0.25">
      <c r="A187" s="34" t="s">
        <v>320</v>
      </c>
      <c r="B187" s="34">
        <v>6</v>
      </c>
      <c r="C187" s="34" t="s">
        <v>321</v>
      </c>
      <c r="D187" s="34">
        <f>SUM(D188:D210)</f>
        <v>0</v>
      </c>
      <c r="E187" s="45"/>
      <c r="G187"/>
      <c r="H187"/>
      <c r="I187"/>
    </row>
    <row r="188" spans="1:9" s="2" customFormat="1" x14ac:dyDescent="0.25">
      <c r="A188" s="46">
        <v>1206010007</v>
      </c>
      <c r="B188" s="24">
        <v>61101</v>
      </c>
      <c r="C188" s="26" t="s">
        <v>322</v>
      </c>
      <c r="D188" s="27"/>
      <c r="E188" s="47"/>
      <c r="G188"/>
      <c r="H188"/>
      <c r="I188"/>
    </row>
    <row r="189" spans="1:9" s="2" customFormat="1" x14ac:dyDescent="0.25">
      <c r="A189" s="46">
        <v>1206010004</v>
      </c>
      <c r="B189" s="24">
        <v>61301</v>
      </c>
      <c r="C189" s="26" t="s">
        <v>323</v>
      </c>
      <c r="D189" s="27"/>
      <c r="E189" s="47"/>
      <c r="G189"/>
      <c r="H189"/>
      <c r="I189"/>
    </row>
    <row r="190" spans="1:9" s="2" customFormat="1" x14ac:dyDescent="0.25">
      <c r="A190" s="46">
        <v>1206010007</v>
      </c>
      <c r="B190" s="24">
        <v>61401</v>
      </c>
      <c r="C190" s="26" t="s">
        <v>324</v>
      </c>
      <c r="D190" s="27"/>
      <c r="E190" s="47"/>
      <c r="G190"/>
      <c r="H190"/>
      <c r="I190"/>
    </row>
    <row r="191" spans="1:9" s="2" customFormat="1" x14ac:dyDescent="0.25">
      <c r="A191" s="46">
        <v>1206010001</v>
      </c>
      <c r="B191" s="24">
        <v>61901</v>
      </c>
      <c r="C191" s="26" t="s">
        <v>325</v>
      </c>
      <c r="D191" s="27"/>
      <c r="E191" s="47"/>
      <c r="G191"/>
      <c r="H191"/>
      <c r="I191"/>
    </row>
    <row r="192" spans="1:9" s="2" customFormat="1" x14ac:dyDescent="0.25">
      <c r="A192" s="46">
        <v>1206010002</v>
      </c>
      <c r="B192" s="24">
        <v>62101</v>
      </c>
      <c r="C192" s="26" t="s">
        <v>326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62301</v>
      </c>
      <c r="C193" s="26" t="s">
        <v>327</v>
      </c>
      <c r="D193" s="27"/>
      <c r="E193" s="47"/>
      <c r="G193"/>
      <c r="H193"/>
      <c r="I193"/>
    </row>
    <row r="194" spans="1:9" s="2" customFormat="1" x14ac:dyDescent="0.25">
      <c r="A194" s="46"/>
      <c r="B194" s="24">
        <v>63201</v>
      </c>
      <c r="C194" s="26" t="s">
        <v>328</v>
      </c>
      <c r="D194" s="27"/>
      <c r="E194" s="47"/>
      <c r="G194"/>
      <c r="H194"/>
      <c r="I194"/>
    </row>
    <row r="195" spans="1:9" s="2" customFormat="1" x14ac:dyDescent="0.25">
      <c r="A195" s="46"/>
      <c r="B195" s="24">
        <v>63401</v>
      </c>
      <c r="C195" s="26" t="s">
        <v>329</v>
      </c>
      <c r="D195" s="27"/>
      <c r="E195" s="47"/>
      <c r="G195"/>
      <c r="H195"/>
      <c r="I195"/>
    </row>
    <row r="196" spans="1:9" s="2" customFormat="1" x14ac:dyDescent="0.25">
      <c r="A196" s="46">
        <v>1206010003</v>
      </c>
      <c r="B196" s="24">
        <v>64101</v>
      </c>
      <c r="C196" s="26" t="s">
        <v>330</v>
      </c>
      <c r="D196" s="27"/>
      <c r="E196" s="47"/>
      <c r="G196"/>
      <c r="H196"/>
      <c r="I196"/>
    </row>
    <row r="197" spans="1:9" s="2" customFormat="1" x14ac:dyDescent="0.25">
      <c r="A197" s="46"/>
      <c r="B197" s="24">
        <v>64601</v>
      </c>
      <c r="C197" s="26" t="s">
        <v>331</v>
      </c>
      <c r="D197" s="27"/>
      <c r="E197" s="47"/>
      <c r="G197"/>
      <c r="H197"/>
      <c r="I197"/>
    </row>
    <row r="198" spans="1:9" s="2" customFormat="1" x14ac:dyDescent="0.25">
      <c r="A198" s="46"/>
      <c r="B198" s="29">
        <v>64701</v>
      </c>
      <c r="C198" s="37" t="s">
        <v>332</v>
      </c>
      <c r="D198" s="27"/>
      <c r="E198" s="47"/>
      <c r="G198"/>
      <c r="H198"/>
      <c r="I198"/>
    </row>
    <row r="199" spans="1:9" s="2" customFormat="1" x14ac:dyDescent="0.25">
      <c r="A199" s="46">
        <v>1206010003</v>
      </c>
      <c r="B199" s="29">
        <v>64801</v>
      </c>
      <c r="C199" s="37" t="s">
        <v>333</v>
      </c>
      <c r="D199" s="27"/>
      <c r="E199" s="47"/>
      <c r="G199"/>
      <c r="H199"/>
      <c r="I199"/>
    </row>
    <row r="200" spans="1:9" s="2" customFormat="1" x14ac:dyDescent="0.25">
      <c r="A200" s="46">
        <v>1206010001</v>
      </c>
      <c r="B200" s="24">
        <v>65201</v>
      </c>
      <c r="C200" s="26" t="s">
        <v>334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65401</v>
      </c>
      <c r="C201" s="26" t="s">
        <v>335</v>
      </c>
      <c r="D201" s="27"/>
      <c r="E201" s="47"/>
      <c r="G201"/>
      <c r="H201"/>
      <c r="I201"/>
    </row>
    <row r="202" spans="1:9" s="2" customFormat="1" x14ac:dyDescent="0.25">
      <c r="A202" s="46">
        <v>1206010006</v>
      </c>
      <c r="B202" s="24">
        <v>65501</v>
      </c>
      <c r="C202" s="26" t="s">
        <v>336</v>
      </c>
      <c r="D202" s="27"/>
      <c r="E202" s="47"/>
      <c r="G202"/>
      <c r="H202"/>
      <c r="I202"/>
    </row>
    <row r="203" spans="1:9" s="2" customFormat="1" x14ac:dyDescent="0.25">
      <c r="A203" s="46">
        <v>1206010001</v>
      </c>
      <c r="B203" s="24">
        <v>65601</v>
      </c>
      <c r="C203" s="26" t="s">
        <v>337</v>
      </c>
      <c r="D203" s="27"/>
      <c r="E203" s="47"/>
      <c r="G203"/>
      <c r="H203"/>
      <c r="I203"/>
    </row>
    <row r="204" spans="1:9" s="2" customFormat="1" x14ac:dyDescent="0.25">
      <c r="A204" s="46">
        <v>1206010008</v>
      </c>
      <c r="B204" s="24">
        <v>65701</v>
      </c>
      <c r="C204" s="26" t="s">
        <v>338</v>
      </c>
      <c r="D204" s="27"/>
      <c r="E204" s="47"/>
      <c r="G204"/>
      <c r="H204"/>
      <c r="I204"/>
    </row>
    <row r="205" spans="1:9" s="2" customFormat="1" x14ac:dyDescent="0.25">
      <c r="A205" s="46">
        <v>1206010001</v>
      </c>
      <c r="B205" s="24">
        <v>65801</v>
      </c>
      <c r="C205" s="26" t="s">
        <v>339</v>
      </c>
      <c r="D205" s="27"/>
      <c r="E205" s="47"/>
      <c r="G205"/>
      <c r="H205"/>
      <c r="I205"/>
    </row>
    <row r="206" spans="1:9" s="2" customFormat="1" x14ac:dyDescent="0.25">
      <c r="A206" s="46">
        <v>1206980001</v>
      </c>
      <c r="B206" s="24">
        <v>66201</v>
      </c>
      <c r="C206" s="26" t="s">
        <v>340</v>
      </c>
      <c r="D206" s="27"/>
      <c r="E206" s="47"/>
      <c r="G206"/>
      <c r="H206"/>
      <c r="I206"/>
    </row>
    <row r="207" spans="1:9" s="2" customFormat="1" x14ac:dyDescent="0.25">
      <c r="A207" s="46">
        <v>1208010003</v>
      </c>
      <c r="B207" s="24">
        <v>68301</v>
      </c>
      <c r="C207" s="26" t="s">
        <v>341</v>
      </c>
      <c r="D207" s="27"/>
      <c r="E207" s="47"/>
      <c r="G207"/>
      <c r="H207"/>
      <c r="I207"/>
    </row>
    <row r="208" spans="1:9" s="2" customFormat="1" x14ac:dyDescent="0.25">
      <c r="A208" s="46">
        <v>1206020002</v>
      </c>
      <c r="B208" s="24">
        <v>69201</v>
      </c>
      <c r="C208" s="26" t="s">
        <v>342</v>
      </c>
      <c r="D208" s="27"/>
      <c r="E208" s="47"/>
      <c r="G208"/>
      <c r="H208"/>
      <c r="I208"/>
    </row>
    <row r="209" spans="1:9" s="2" customFormat="1" x14ac:dyDescent="0.25">
      <c r="A209" s="46">
        <v>1206980004</v>
      </c>
      <c r="B209" s="24">
        <v>69502</v>
      </c>
      <c r="C209" s="26" t="s">
        <v>343</v>
      </c>
      <c r="D209" s="27"/>
      <c r="E209" s="47"/>
      <c r="G209"/>
      <c r="H209"/>
      <c r="I209"/>
    </row>
    <row r="210" spans="1:9" s="2" customFormat="1" ht="30" x14ac:dyDescent="0.25">
      <c r="A210" s="46"/>
      <c r="B210" s="24">
        <v>69601</v>
      </c>
      <c r="C210" s="26" t="s">
        <v>344</v>
      </c>
      <c r="D210" s="27"/>
      <c r="E210" s="47"/>
      <c r="G210"/>
      <c r="H210"/>
      <c r="I210"/>
    </row>
    <row r="211" spans="1:9" s="2" customFormat="1" x14ac:dyDescent="0.25">
      <c r="A211" s="48"/>
      <c r="B211" s="20">
        <v>7</v>
      </c>
      <c r="C211" s="22" t="s">
        <v>345</v>
      </c>
      <c r="D211" s="36">
        <f>SUM(D212:D213)</f>
        <v>3741692.71</v>
      </c>
      <c r="E211" s="49"/>
      <c r="G211"/>
      <c r="H211"/>
      <c r="I211"/>
    </row>
    <row r="212" spans="1:9" s="2" customFormat="1" x14ac:dyDescent="0.25">
      <c r="A212" s="48" t="s">
        <v>346</v>
      </c>
      <c r="B212" s="24">
        <v>71201</v>
      </c>
      <c r="C212" s="26" t="s">
        <v>347</v>
      </c>
      <c r="D212" s="50">
        <v>3600026.05</v>
      </c>
      <c r="E212" s="49"/>
      <c r="G212"/>
      <c r="H212"/>
      <c r="I212"/>
    </row>
    <row r="213" spans="1:9" s="2" customFormat="1" x14ac:dyDescent="0.25">
      <c r="A213" s="48" t="s">
        <v>348</v>
      </c>
      <c r="B213" s="24">
        <v>71501</v>
      </c>
      <c r="C213" s="26" t="s">
        <v>349</v>
      </c>
      <c r="D213" s="50">
        <v>141666.66</v>
      </c>
      <c r="E213" s="49"/>
      <c r="G213"/>
      <c r="H213"/>
      <c r="I213"/>
    </row>
    <row r="214" spans="1:9" s="2" customFormat="1" x14ac:dyDescent="0.25">
      <c r="A214" s="51"/>
      <c r="B214" s="29"/>
      <c r="C214" s="37"/>
      <c r="D214" s="23">
        <f>+D187+D211</f>
        <v>3741692.71</v>
      </c>
      <c r="E214" s="45"/>
      <c r="G214"/>
      <c r="H214"/>
      <c r="I214"/>
    </row>
    <row r="215" spans="1:9" s="2" customFormat="1" x14ac:dyDescent="0.25">
      <c r="A215" s="52"/>
      <c r="B215" s="16"/>
      <c r="C215" s="53"/>
      <c r="D215" s="54"/>
      <c r="E215" s="45"/>
      <c r="G215"/>
      <c r="H215"/>
      <c r="I215"/>
    </row>
    <row r="216" spans="1:9" s="2" customFormat="1" x14ac:dyDescent="0.25">
      <c r="A216"/>
      <c r="B216"/>
      <c r="E216" s="56"/>
      <c r="G216"/>
      <c r="H216"/>
      <c r="I216"/>
    </row>
    <row r="217" spans="1:9" s="2" customFormat="1" ht="30" customHeight="1" x14ac:dyDescent="0.25">
      <c r="A217" s="75" t="s">
        <v>350</v>
      </c>
      <c r="B217" s="75"/>
      <c r="C217" s="58" t="s">
        <v>355</v>
      </c>
      <c r="E217" s="56"/>
      <c r="G217"/>
      <c r="H217"/>
      <c r="I217"/>
    </row>
    <row r="218" spans="1:9" s="2" customFormat="1" x14ac:dyDescent="0.25">
      <c r="A218"/>
      <c r="B218"/>
      <c r="C218" s="55"/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ht="18.75" customHeight="1" x14ac:dyDescent="0.25">
      <c r="A220" s="76" t="s">
        <v>351</v>
      </c>
      <c r="B220" s="76"/>
      <c r="C220" s="2" t="s">
        <v>356</v>
      </c>
      <c r="E220" s="56"/>
      <c r="G220"/>
      <c r="H220"/>
      <c r="I220"/>
    </row>
    <row r="221" spans="1:9" s="2" customFormat="1" ht="15" customHeight="1" x14ac:dyDescent="0.25">
      <c r="A221" s="77" t="s">
        <v>352</v>
      </c>
      <c r="B221" s="77"/>
      <c r="C221" s="77" t="s">
        <v>357</v>
      </c>
      <c r="D221" s="77"/>
      <c r="E221" s="56"/>
      <c r="G221"/>
      <c r="H221"/>
      <c r="I221"/>
    </row>
    <row r="222" spans="1:9" s="2" customFormat="1" x14ac:dyDescent="0.25">
      <c r="A222"/>
      <c r="B222"/>
      <c r="C222"/>
      <c r="D222"/>
      <c r="E222" s="57"/>
      <c r="G222"/>
      <c r="H222"/>
      <c r="I222"/>
    </row>
    <row r="223" spans="1:9" s="2" customFormat="1" x14ac:dyDescent="0.25">
      <c r="A223"/>
      <c r="B223"/>
      <c r="C223"/>
      <c r="D223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</sheetData>
  <mergeCells count="17">
    <mergeCell ref="B179:C179"/>
    <mergeCell ref="A217:B217"/>
    <mergeCell ref="A220:B220"/>
    <mergeCell ref="A221:B221"/>
    <mergeCell ref="C221:D221"/>
    <mergeCell ref="B177:C177"/>
    <mergeCell ref="A1:E1"/>
    <mergeCell ref="A2:E2"/>
    <mergeCell ref="A3:E3"/>
    <mergeCell ref="A4:E4"/>
    <mergeCell ref="A5:E5"/>
    <mergeCell ref="A6:E6"/>
    <mergeCell ref="B8:C8"/>
    <mergeCell ref="B171:C171"/>
    <mergeCell ref="B173:C173"/>
    <mergeCell ref="B174:C174"/>
    <mergeCell ref="B176:C17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62"/>
  <sheetViews>
    <sheetView workbookViewId="0">
      <selection activeCell="A5" sqref="A5:Z5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spans="1:27" ht="15.75" x14ac:dyDescent="0.25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 spans="1:27" ht="15.75" x14ac:dyDescent="0.25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t="s">
        <v>3</v>
      </c>
    </row>
    <row r="4" spans="1:27" x14ac:dyDescent="0.2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 spans="1:27" x14ac:dyDescent="0.25">
      <c r="A5" s="70" t="s">
        <v>369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spans="1:27" x14ac:dyDescent="0.25">
      <c r="A6" s="70" t="s">
        <v>50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6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116805791.98999999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v>491564306.67000002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3">
        <v>20041240.91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628411339.56999993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516193419.18000001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66369564.700000003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-212691773.72999999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-50757974.649999999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846012732.25999999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1474424071.8299999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>
        <v>9605.64</v>
      </c>
    </row>
    <row r="28" spans="1:28" x14ac:dyDescent="0.25">
      <c r="A28" t="s">
        <v>34</v>
      </c>
      <c r="Z28" s="3">
        <v>7905106.8799999999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7914712.5199999996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7914712.5199999996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v>137458944.09999999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1466509359.3099997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1474424071.8299997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>
        <f>+Z23-Z41</f>
        <v>0</v>
      </c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pageSetup paperSize="9" scale="19" fitToWidth="0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workbookViewId="0">
      <selection activeCell="A6" sqref="A6:E6"/>
    </sheetView>
  </sheetViews>
  <sheetFormatPr baseColWidth="10" defaultColWidth="11.42578125" defaultRowHeight="15" x14ac:dyDescent="0.25"/>
  <cols>
    <col min="1" max="1" width="15.85546875" customWidth="1"/>
    <col min="2" max="2" width="9.42578125" customWidth="1"/>
    <col min="3" max="3" width="46.28515625" customWidth="1"/>
    <col min="4" max="4" width="21.42578125" customWidth="1"/>
    <col min="5" max="5" width="18.7109375" customWidth="1"/>
    <col min="6" max="6" width="22" style="2" customWidth="1"/>
    <col min="9" max="9" width="14.42578125" customWidth="1"/>
  </cols>
  <sheetData>
    <row r="1" spans="1:7" ht="20.25" x14ac:dyDescent="0.3">
      <c r="A1" s="78" t="s">
        <v>51</v>
      </c>
      <c r="B1" s="78"/>
      <c r="C1" s="78"/>
      <c r="D1" s="78"/>
      <c r="E1" s="78"/>
    </row>
    <row r="2" spans="1:7" ht="18" x14ac:dyDescent="0.25">
      <c r="A2" s="79" t="s">
        <v>2</v>
      </c>
      <c r="B2" s="79"/>
      <c r="C2" s="79"/>
      <c r="D2" s="79"/>
      <c r="E2" s="79"/>
    </row>
    <row r="3" spans="1:7" ht="15.75" x14ac:dyDescent="0.25">
      <c r="A3" s="80" t="s">
        <v>52</v>
      </c>
      <c r="B3" s="80"/>
      <c r="C3" s="80"/>
      <c r="D3" s="80"/>
      <c r="E3" s="80"/>
    </row>
    <row r="4" spans="1:7" x14ac:dyDescent="0.25">
      <c r="A4" s="70" t="s">
        <v>353</v>
      </c>
      <c r="B4" s="70"/>
      <c r="C4" s="70"/>
      <c r="D4" s="70"/>
      <c r="E4" s="70"/>
    </row>
    <row r="5" spans="1:7" x14ac:dyDescent="0.25">
      <c r="A5" s="70" t="s">
        <v>53</v>
      </c>
      <c r="B5" s="70"/>
      <c r="C5" s="70"/>
      <c r="D5" s="70"/>
      <c r="E5" s="70"/>
    </row>
    <row r="6" spans="1:7" x14ac:dyDescent="0.25">
      <c r="A6" s="81">
        <v>2023</v>
      </c>
      <c r="B6" s="81"/>
      <c r="C6" s="81"/>
      <c r="D6" s="81"/>
      <c r="E6" s="81"/>
    </row>
    <row r="8" spans="1:7" ht="39" customHeight="1" x14ac:dyDescent="0.25">
      <c r="A8" s="59" t="s">
        <v>54</v>
      </c>
      <c r="B8" s="84"/>
      <c r="C8" s="85"/>
      <c r="D8" s="60" t="s">
        <v>370</v>
      </c>
      <c r="E8" s="60" t="s">
        <v>319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417981486.02999997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765436586.85000002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222197295.34999999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>
        <v>1259137.8600000001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1406874506.0899999</v>
      </c>
    </row>
    <row r="16" spans="1:7" x14ac:dyDescent="0.25">
      <c r="A16" s="29"/>
      <c r="B16" s="29"/>
      <c r="C16" s="34" t="s">
        <v>72</v>
      </c>
      <c r="D16" s="35">
        <f>+D17+D43+D101+D156+D187</f>
        <v>72946987.150000006</v>
      </c>
      <c r="E16" s="35">
        <f>+D16</f>
        <v>72946987.150000006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44097563.450000003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1380000+20218551.2</f>
        <v>21598551.199999999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372</v>
      </c>
      <c r="D22" s="38">
        <v>84000</v>
      </c>
      <c r="E22" s="28"/>
    </row>
    <row r="23" spans="1:9" ht="18" customHeight="1" x14ac:dyDescent="0.25">
      <c r="A23" s="24"/>
      <c r="B23" s="24">
        <v>11208</v>
      </c>
      <c r="C23" s="26" t="s">
        <v>373</v>
      </c>
      <c r="D23" s="38">
        <v>7922000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>
        <v>123000</v>
      </c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>
        <v>1000000</v>
      </c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/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>
        <v>443700.98</v>
      </c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>
        <v>6929102.7199999997</v>
      </c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1487000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/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f>97842+2004312.6</f>
        <v>2102154.6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97980+2012676.14</f>
        <v>2110656.1399999997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15180+282217.81</f>
        <v>297397.81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15989903.82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>
        <v>1967.71</v>
      </c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>
        <v>62021.15</v>
      </c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>
        <v>1181364.8</v>
      </c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1768073.14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450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/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>
        <v>134109.35999999999</v>
      </c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>
        <v>20650</v>
      </c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/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v>80000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>
        <v>2373417.64</v>
      </c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904216.3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371</v>
      </c>
      <c r="D78" s="27">
        <v>192618.61</v>
      </c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>
        <v>50800</v>
      </c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>
        <v>63330.6</v>
      </c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/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/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>
        <v>6399668.1900000004</v>
      </c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>
        <v>2757216.32</v>
      </c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/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3983854.88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>
        <v>33839.300000000003</v>
      </c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/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/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/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>
        <v>1840000</v>
      </c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/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/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>
        <v>1919964.78</v>
      </c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>
        <v>13640.8</v>
      </c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>
        <v>99120</v>
      </c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/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/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>
        <v>77290</v>
      </c>
      <c r="E155" s="27"/>
      <c r="G155"/>
      <c r="H155"/>
      <c r="I155"/>
    </row>
    <row r="156" spans="1:9" s="2" customFormat="1" ht="28.5" customHeight="1" x14ac:dyDescent="0.25">
      <c r="A156" s="29"/>
      <c r="B156" s="20">
        <v>4</v>
      </c>
      <c r="C156" s="34" t="s">
        <v>297</v>
      </c>
      <c r="D156" s="36">
        <f>SUM(D157:D178)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 t="s">
        <v>362</v>
      </c>
      <c r="C170" s="37" t="s">
        <v>363</v>
      </c>
      <c r="D170" s="40"/>
      <c r="E170" s="41"/>
      <c r="G170"/>
      <c r="H170"/>
      <c r="I170"/>
    </row>
    <row r="171" spans="1:9" s="2" customFormat="1" ht="18" customHeight="1" x14ac:dyDescent="0.25">
      <c r="A171" s="24"/>
      <c r="B171" s="82" t="s">
        <v>71</v>
      </c>
      <c r="C171" s="83"/>
      <c r="D171" s="42"/>
      <c r="E171" s="41"/>
      <c r="G171"/>
      <c r="H171"/>
      <c r="I171"/>
    </row>
    <row r="172" spans="1:9" s="2" customFormat="1" ht="18" customHeight="1" x14ac:dyDescent="0.25">
      <c r="A172" s="24"/>
      <c r="B172" s="24" t="s">
        <v>315</v>
      </c>
      <c r="C172" s="26"/>
      <c r="D172" s="24"/>
      <c r="E172" s="41"/>
      <c r="G172"/>
      <c r="H172"/>
      <c r="I172"/>
    </row>
    <row r="173" spans="1:9" s="2" customFormat="1" ht="18" customHeight="1" x14ac:dyDescent="0.25">
      <c r="A173" s="24"/>
      <c r="B173" s="82" t="s">
        <v>71</v>
      </c>
      <c r="C173" s="83"/>
      <c r="D173" s="43"/>
      <c r="E173" s="41"/>
      <c r="G173"/>
      <c r="H173"/>
      <c r="I173"/>
    </row>
    <row r="174" spans="1:9" s="2" customFormat="1" ht="18" customHeight="1" x14ac:dyDescent="0.25">
      <c r="A174" s="24"/>
      <c r="B174" s="82" t="s">
        <v>316</v>
      </c>
      <c r="C174" s="83"/>
      <c r="D174" s="24"/>
      <c r="E174" s="43">
        <f>+D173</f>
        <v>0</v>
      </c>
      <c r="G174"/>
      <c r="H174"/>
      <c r="I174"/>
    </row>
    <row r="175" spans="1:9" s="2" customFormat="1" ht="18" customHeight="1" x14ac:dyDescent="0.25">
      <c r="A175" s="24"/>
      <c r="B175" s="24" t="s">
        <v>317</v>
      </c>
      <c r="C175" s="24"/>
      <c r="D175" s="24"/>
      <c r="E175" s="24"/>
      <c r="G175"/>
      <c r="H175"/>
      <c r="I175"/>
    </row>
    <row r="176" spans="1:9" s="2" customFormat="1" ht="18" customHeight="1" x14ac:dyDescent="0.25">
      <c r="A176" s="24"/>
      <c r="B176" s="82" t="s">
        <v>39</v>
      </c>
      <c r="C176" s="83"/>
      <c r="D176" s="43"/>
      <c r="E176" s="24"/>
      <c r="G176"/>
      <c r="H176"/>
      <c r="I176"/>
    </row>
    <row r="177" spans="1:9" s="2" customFormat="1" ht="18" customHeight="1" x14ac:dyDescent="0.25">
      <c r="A177" s="24"/>
      <c r="B177" s="82" t="s">
        <v>316</v>
      </c>
      <c r="C177" s="83"/>
      <c r="D177" s="24"/>
      <c r="E177" s="43">
        <f>+E174</f>
        <v>0</v>
      </c>
      <c r="G177"/>
      <c r="H177"/>
      <c r="I177"/>
    </row>
    <row r="178" spans="1:9" s="2" customFormat="1" ht="18" customHeight="1" x14ac:dyDescent="0.25">
      <c r="A178" s="24"/>
      <c r="B178" s="24" t="s">
        <v>318</v>
      </c>
      <c r="C178" s="24"/>
      <c r="D178" s="24"/>
      <c r="E178" s="24"/>
      <c r="G178"/>
      <c r="H178"/>
      <c r="I178"/>
    </row>
    <row r="179" spans="1:9" s="2" customFormat="1" x14ac:dyDescent="0.25">
      <c r="A179" s="29"/>
      <c r="B179" s="73" t="s">
        <v>319</v>
      </c>
      <c r="C179" s="74"/>
      <c r="D179" s="44">
        <f>+E15-E16</f>
        <v>1333927518.9399998</v>
      </c>
      <c r="E179" s="44">
        <f>+E15-E16</f>
        <v>1333927518.9399998</v>
      </c>
      <c r="G179"/>
      <c r="H179"/>
      <c r="I179"/>
    </row>
    <row r="183" spans="1:9" s="2" customFormat="1" x14ac:dyDescent="0.25">
      <c r="A183"/>
      <c r="B183"/>
      <c r="C183"/>
      <c r="D183"/>
      <c r="E183" s="13"/>
      <c r="G183"/>
      <c r="H183"/>
      <c r="I183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7" spans="1:9" s="2" customFormat="1" x14ac:dyDescent="0.25">
      <c r="A187" s="34" t="s">
        <v>320</v>
      </c>
      <c r="B187" s="34">
        <v>6</v>
      </c>
      <c r="C187" s="34" t="s">
        <v>321</v>
      </c>
      <c r="D187" s="68">
        <f>SUM(D188:D210)</f>
        <v>8875665</v>
      </c>
      <c r="E187" s="45"/>
      <c r="G187"/>
      <c r="H187"/>
      <c r="I187"/>
    </row>
    <row r="188" spans="1:9" s="2" customFormat="1" x14ac:dyDescent="0.25">
      <c r="A188" s="46">
        <v>1206010007</v>
      </c>
      <c r="B188" s="24">
        <v>61101</v>
      </c>
      <c r="C188" s="26" t="s">
        <v>322</v>
      </c>
      <c r="D188" s="27">
        <v>1416000</v>
      </c>
      <c r="E188" s="47"/>
      <c r="G188"/>
      <c r="H188"/>
      <c r="I188"/>
    </row>
    <row r="189" spans="1:9" s="2" customFormat="1" x14ac:dyDescent="0.25">
      <c r="A189" s="46">
        <v>1206010004</v>
      </c>
      <c r="B189" s="24">
        <v>61301</v>
      </c>
      <c r="C189" s="26" t="s">
        <v>323</v>
      </c>
      <c r="D189" s="27">
        <v>6976750</v>
      </c>
      <c r="E189" s="47"/>
      <c r="G189"/>
      <c r="H189"/>
      <c r="I189"/>
    </row>
    <row r="190" spans="1:9" s="2" customFormat="1" x14ac:dyDescent="0.25">
      <c r="A190" s="46">
        <v>1206010007</v>
      </c>
      <c r="B190" s="24">
        <v>61401</v>
      </c>
      <c r="C190" s="26" t="s">
        <v>324</v>
      </c>
      <c r="D190" s="27">
        <v>8555</v>
      </c>
      <c r="E190" s="47"/>
      <c r="G190"/>
      <c r="H190"/>
      <c r="I190"/>
    </row>
    <row r="191" spans="1:9" s="2" customFormat="1" ht="30" x14ac:dyDescent="0.25">
      <c r="A191" s="46">
        <v>1206010001</v>
      </c>
      <c r="B191" s="24">
        <v>61901</v>
      </c>
      <c r="C191" s="26" t="s">
        <v>325</v>
      </c>
      <c r="D191" s="27"/>
      <c r="E191" s="47"/>
      <c r="G191"/>
      <c r="H191"/>
      <c r="I191"/>
    </row>
    <row r="192" spans="1:9" s="2" customFormat="1" x14ac:dyDescent="0.25">
      <c r="A192" s="46">
        <v>1206010002</v>
      </c>
      <c r="B192" s="24">
        <v>62101</v>
      </c>
      <c r="C192" s="26" t="s">
        <v>326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62301</v>
      </c>
      <c r="C193" s="26" t="s">
        <v>327</v>
      </c>
      <c r="D193" s="27">
        <v>28320</v>
      </c>
      <c r="E193" s="47"/>
      <c r="G193"/>
      <c r="H193"/>
      <c r="I193"/>
    </row>
    <row r="194" spans="1:9" s="2" customFormat="1" x14ac:dyDescent="0.25">
      <c r="A194" s="46"/>
      <c r="B194" s="24">
        <v>63201</v>
      </c>
      <c r="C194" s="26" t="s">
        <v>328</v>
      </c>
      <c r="D194" s="27"/>
      <c r="E194" s="47"/>
      <c r="G194"/>
      <c r="H194"/>
      <c r="I194"/>
    </row>
    <row r="195" spans="1:9" s="2" customFormat="1" ht="30" x14ac:dyDescent="0.25">
      <c r="A195" s="46"/>
      <c r="B195" s="24">
        <v>63401</v>
      </c>
      <c r="C195" s="26" t="s">
        <v>329</v>
      </c>
      <c r="D195" s="27"/>
      <c r="E195" s="47"/>
      <c r="G195"/>
      <c r="H195"/>
      <c r="I195"/>
    </row>
    <row r="196" spans="1:9" s="2" customFormat="1" x14ac:dyDescent="0.25">
      <c r="A196" s="46">
        <v>1206010003</v>
      </c>
      <c r="B196" s="24">
        <v>64101</v>
      </c>
      <c r="C196" s="26" t="s">
        <v>330</v>
      </c>
      <c r="D196" s="27"/>
      <c r="E196" s="47"/>
      <c r="G196"/>
      <c r="H196"/>
      <c r="I196"/>
    </row>
    <row r="197" spans="1:9" s="2" customFormat="1" x14ac:dyDescent="0.25">
      <c r="A197" s="46"/>
      <c r="B197" s="24">
        <v>64601</v>
      </c>
      <c r="C197" s="26" t="s">
        <v>331</v>
      </c>
      <c r="D197" s="27"/>
      <c r="E197" s="47"/>
      <c r="G197"/>
      <c r="H197"/>
      <c r="I197"/>
    </row>
    <row r="198" spans="1:9" s="2" customFormat="1" x14ac:dyDescent="0.25">
      <c r="A198" s="46"/>
      <c r="B198" s="29">
        <v>64701</v>
      </c>
      <c r="C198" s="37" t="s">
        <v>332</v>
      </c>
      <c r="D198" s="27"/>
      <c r="E198" s="47"/>
      <c r="G198"/>
      <c r="H198"/>
      <c r="I198"/>
    </row>
    <row r="199" spans="1:9" s="2" customFormat="1" x14ac:dyDescent="0.25">
      <c r="A199" s="46">
        <v>1206010003</v>
      </c>
      <c r="B199" s="29">
        <v>64801</v>
      </c>
      <c r="C199" s="37" t="s">
        <v>333</v>
      </c>
      <c r="D199" s="27"/>
      <c r="E199" s="47"/>
      <c r="G199"/>
      <c r="H199"/>
      <c r="I199"/>
    </row>
    <row r="200" spans="1:9" s="2" customFormat="1" x14ac:dyDescent="0.25">
      <c r="A200" s="46">
        <v>1206010001</v>
      </c>
      <c r="B200" s="24">
        <v>65201</v>
      </c>
      <c r="C200" s="26" t="s">
        <v>334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65401</v>
      </c>
      <c r="C201" s="26" t="s">
        <v>335</v>
      </c>
      <c r="D201" s="27"/>
      <c r="E201" s="47"/>
      <c r="G201"/>
      <c r="H201"/>
      <c r="I201"/>
    </row>
    <row r="202" spans="1:9" s="2" customFormat="1" x14ac:dyDescent="0.25">
      <c r="A202" s="46">
        <v>1206010006</v>
      </c>
      <c r="B202" s="24">
        <v>65501</v>
      </c>
      <c r="C202" s="26" t="s">
        <v>336</v>
      </c>
      <c r="D202" s="27">
        <v>446040</v>
      </c>
      <c r="E202" s="47"/>
      <c r="G202"/>
      <c r="H202"/>
      <c r="I202"/>
    </row>
    <row r="203" spans="1:9" s="2" customFormat="1" x14ac:dyDescent="0.25">
      <c r="A203" s="46">
        <v>1206010001</v>
      </c>
      <c r="B203" s="24">
        <v>65601</v>
      </c>
      <c r="C203" s="26" t="s">
        <v>337</v>
      </c>
      <c r="D203" s="27"/>
      <c r="E203" s="47"/>
      <c r="G203"/>
      <c r="H203"/>
      <c r="I203"/>
    </row>
    <row r="204" spans="1:9" s="2" customFormat="1" x14ac:dyDescent="0.25">
      <c r="A204" s="46">
        <v>1206010008</v>
      </c>
      <c r="B204" s="24">
        <v>65701</v>
      </c>
      <c r="C204" s="26" t="s">
        <v>338</v>
      </c>
      <c r="D204" s="27"/>
      <c r="E204" s="47"/>
      <c r="G204"/>
      <c r="H204"/>
      <c r="I204"/>
    </row>
    <row r="205" spans="1:9" s="2" customFormat="1" x14ac:dyDescent="0.25">
      <c r="A205" s="46">
        <v>1206010001</v>
      </c>
      <c r="B205" s="24">
        <v>65801</v>
      </c>
      <c r="C205" s="26" t="s">
        <v>339</v>
      </c>
      <c r="D205" s="27"/>
      <c r="E205" s="47"/>
      <c r="G205"/>
      <c r="H205"/>
      <c r="I205"/>
    </row>
    <row r="206" spans="1:9" s="2" customFormat="1" x14ac:dyDescent="0.25">
      <c r="A206" s="46">
        <v>1206980001</v>
      </c>
      <c r="B206" s="24">
        <v>66201</v>
      </c>
      <c r="C206" s="26" t="s">
        <v>340</v>
      </c>
      <c r="D206" s="27"/>
      <c r="E206" s="47"/>
      <c r="G206"/>
      <c r="H206"/>
      <c r="I206"/>
    </row>
    <row r="207" spans="1:9" s="2" customFormat="1" x14ac:dyDescent="0.25">
      <c r="A207" s="46">
        <v>1208010003</v>
      </c>
      <c r="B207" s="24">
        <v>68301</v>
      </c>
      <c r="C207" s="26" t="s">
        <v>341</v>
      </c>
      <c r="D207" s="27"/>
      <c r="E207" s="47"/>
      <c r="G207"/>
      <c r="H207"/>
      <c r="I207"/>
    </row>
    <row r="208" spans="1:9" s="2" customFormat="1" x14ac:dyDescent="0.25">
      <c r="A208" s="46">
        <v>1206020002</v>
      </c>
      <c r="B208" s="24">
        <v>69201</v>
      </c>
      <c r="C208" s="26" t="s">
        <v>342</v>
      </c>
      <c r="D208" s="27"/>
      <c r="E208" s="47"/>
      <c r="G208"/>
      <c r="H208"/>
      <c r="I208"/>
    </row>
    <row r="209" spans="1:9" s="2" customFormat="1" x14ac:dyDescent="0.25">
      <c r="A209" s="46">
        <v>1206980004</v>
      </c>
      <c r="B209" s="24">
        <v>69502</v>
      </c>
      <c r="C209" s="26" t="s">
        <v>343</v>
      </c>
      <c r="D209" s="27"/>
      <c r="E209" s="47"/>
      <c r="G209"/>
      <c r="H209"/>
      <c r="I209"/>
    </row>
    <row r="210" spans="1:9" s="2" customFormat="1" ht="30" x14ac:dyDescent="0.25">
      <c r="A210" s="46"/>
      <c r="B210" s="24">
        <v>69601</v>
      </c>
      <c r="C210" s="26" t="s">
        <v>344</v>
      </c>
      <c r="D210" s="27"/>
      <c r="E210" s="47"/>
      <c r="G210"/>
      <c r="H210"/>
      <c r="I210"/>
    </row>
    <row r="211" spans="1:9" s="2" customFormat="1" x14ac:dyDescent="0.25">
      <c r="A211" s="48"/>
      <c r="B211" s="20">
        <v>7</v>
      </c>
      <c r="C211" s="22" t="s">
        <v>345</v>
      </c>
      <c r="D211" s="36">
        <f>SUM(D212:D213)</f>
        <v>0</v>
      </c>
      <c r="E211" s="49"/>
      <c r="G211"/>
      <c r="H211"/>
      <c r="I211"/>
    </row>
    <row r="212" spans="1:9" s="2" customFormat="1" x14ac:dyDescent="0.25">
      <c r="A212" s="48" t="s">
        <v>346</v>
      </c>
      <c r="B212" s="24">
        <v>71201</v>
      </c>
      <c r="C212" s="26" t="s">
        <v>347</v>
      </c>
      <c r="D212" s="50"/>
      <c r="E212" s="49"/>
      <c r="G212"/>
      <c r="H212"/>
      <c r="I212"/>
    </row>
    <row r="213" spans="1:9" s="2" customFormat="1" x14ac:dyDescent="0.25">
      <c r="A213" s="48" t="s">
        <v>348</v>
      </c>
      <c r="B213" s="24">
        <v>71501</v>
      </c>
      <c r="C213" s="26" t="s">
        <v>349</v>
      </c>
      <c r="D213" s="50"/>
      <c r="E213" s="49"/>
      <c r="G213"/>
      <c r="H213"/>
      <c r="I213"/>
    </row>
    <row r="214" spans="1:9" s="2" customFormat="1" x14ac:dyDescent="0.25">
      <c r="A214" s="51"/>
      <c r="B214" s="29"/>
      <c r="C214" s="37"/>
      <c r="D214" s="23">
        <f>+D187+D211</f>
        <v>8875665</v>
      </c>
      <c r="E214" s="45"/>
      <c r="G214"/>
      <c r="H214"/>
      <c r="I214"/>
    </row>
    <row r="215" spans="1:9" s="2" customFormat="1" x14ac:dyDescent="0.25">
      <c r="A215" s="52"/>
      <c r="B215" s="16"/>
      <c r="C215" s="53"/>
      <c r="D215" s="54"/>
      <c r="E215" s="45"/>
      <c r="G215"/>
      <c r="H215"/>
      <c r="I215"/>
    </row>
    <row r="216" spans="1:9" s="2" customFormat="1" x14ac:dyDescent="0.25">
      <c r="A216"/>
      <c r="B216"/>
      <c r="E216" s="56"/>
      <c r="G216"/>
      <c r="H216"/>
      <c r="I216"/>
    </row>
    <row r="217" spans="1:9" s="2" customFormat="1" ht="30" customHeight="1" x14ac:dyDescent="0.25">
      <c r="A217" s="75" t="s">
        <v>350</v>
      </c>
      <c r="B217" s="75"/>
      <c r="C217" s="58" t="s">
        <v>355</v>
      </c>
      <c r="E217" s="56"/>
      <c r="G217"/>
      <c r="H217"/>
      <c r="I217"/>
    </row>
    <row r="218" spans="1:9" s="2" customFormat="1" x14ac:dyDescent="0.25">
      <c r="A218"/>
      <c r="B218"/>
      <c r="C218" s="55"/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ht="18.75" customHeight="1" x14ac:dyDescent="0.25">
      <c r="A220" s="76" t="s">
        <v>351</v>
      </c>
      <c r="B220" s="76"/>
      <c r="C220" s="2" t="s">
        <v>356</v>
      </c>
      <c r="E220" s="56"/>
      <c r="G220"/>
      <c r="H220"/>
      <c r="I220"/>
    </row>
    <row r="221" spans="1:9" s="2" customFormat="1" ht="15" customHeight="1" x14ac:dyDescent="0.25">
      <c r="A221" s="77" t="s">
        <v>352</v>
      </c>
      <c r="B221" s="77"/>
      <c r="C221" s="77" t="s">
        <v>357</v>
      </c>
      <c r="D221" s="77"/>
      <c r="E221" s="56"/>
      <c r="G221"/>
      <c r="H221"/>
      <c r="I221"/>
    </row>
    <row r="222" spans="1:9" s="2" customFormat="1" x14ac:dyDescent="0.25">
      <c r="A222"/>
      <c r="B222"/>
      <c r="C222"/>
      <c r="D222"/>
      <c r="E222" s="57"/>
      <c r="G222"/>
      <c r="H222"/>
      <c r="I222"/>
    </row>
    <row r="223" spans="1:9" s="2" customFormat="1" x14ac:dyDescent="0.25">
      <c r="A223"/>
      <c r="B223"/>
      <c r="C223"/>
      <c r="D223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</sheetData>
  <mergeCells count="17">
    <mergeCell ref="B179:C179"/>
    <mergeCell ref="A217:B217"/>
    <mergeCell ref="A220:B220"/>
    <mergeCell ref="A221:B221"/>
    <mergeCell ref="C221:D221"/>
    <mergeCell ref="B177:C177"/>
    <mergeCell ref="A1:E1"/>
    <mergeCell ref="A2:E2"/>
    <mergeCell ref="A3:E3"/>
    <mergeCell ref="A4:E4"/>
    <mergeCell ref="A5:E5"/>
    <mergeCell ref="A6:E6"/>
    <mergeCell ref="B8:C8"/>
    <mergeCell ref="B171:C171"/>
    <mergeCell ref="B173:C173"/>
    <mergeCell ref="B174:C174"/>
    <mergeCell ref="B176:C176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2"/>
  <sheetViews>
    <sheetView workbookViewId="0">
      <selection activeCell="AA21" sqref="AA21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7" max="27" width="14.28515625" bestFit="1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spans="1:27" ht="15.75" x14ac:dyDescent="0.25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 spans="1:27" ht="15.75" x14ac:dyDescent="0.25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t="s">
        <v>3</v>
      </c>
    </row>
    <row r="4" spans="1:27" x14ac:dyDescent="0.2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 spans="1:27" x14ac:dyDescent="0.25">
      <c r="A5" s="70" t="s">
        <v>374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spans="1:27" x14ac:dyDescent="0.25">
      <c r="A6" s="70" t="s">
        <v>50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7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144083762.50999999</v>
      </c>
    </row>
    <row r="12" spans="1:27" x14ac:dyDescent="0.25">
      <c r="A12" t="s">
        <v>364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v>417981486.02999997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3">
        <v>24807879.77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  <c r="Z14" s="14">
        <v>0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586873128.30999994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543602550.45000005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64819607.780000001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-191925273.94999999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-49645015.119999997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849992447.30000007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Y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>+Z15+Z22</f>
        <v>1436865575.6100001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>
        <v>20982.42</v>
      </c>
    </row>
    <row r="28" spans="1:28" x14ac:dyDescent="0.25">
      <c r="A28" t="s">
        <v>34</v>
      </c>
      <c r="Z28" s="3">
        <v>46388928.049999997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  <c r="Z29" s="3"/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+Z28+Z27</f>
        <v>46409910.469999999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46409910.469999999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B35" s="13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v>61405249.93</v>
      </c>
      <c r="AA39" s="13"/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1390455665.1399999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1436865575.6099999</v>
      </c>
      <c r="AB41" s="13"/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/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x14ac:dyDescent="0.25">
      <c r="A45" s="66" t="s">
        <v>359</v>
      </c>
      <c r="G45" s="2">
        <f>+G41-G23</f>
        <v>0</v>
      </c>
    </row>
    <row r="46" spans="1:31" x14ac:dyDescent="0.25">
      <c r="A46" s="67" t="s">
        <v>360</v>
      </c>
    </row>
    <row r="48" spans="1:31" x14ac:dyDescent="0.25">
      <c r="A48" t="s">
        <v>47</v>
      </c>
    </row>
    <row r="50" spans="1:1" x14ac:dyDescent="0.25">
      <c r="A50" s="19" t="s">
        <v>48</v>
      </c>
    </row>
    <row r="51" spans="1:1" x14ac:dyDescent="0.25">
      <c r="A51" s="61" t="s">
        <v>361</v>
      </c>
    </row>
    <row r="262" spans="27:27" x14ac:dyDescent="0.25">
      <c r="AA262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5"/>
  <sheetViews>
    <sheetView workbookViewId="0">
      <selection activeCell="E22" sqref="E22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78" t="s">
        <v>51</v>
      </c>
      <c r="B1" s="78"/>
      <c r="C1" s="78"/>
      <c r="D1" s="78"/>
      <c r="E1" s="78"/>
    </row>
    <row r="2" spans="1:7" ht="18" x14ac:dyDescent="0.25">
      <c r="A2" s="79" t="s">
        <v>2</v>
      </c>
      <c r="B2" s="79"/>
      <c r="C2" s="79"/>
      <c r="D2" s="79"/>
      <c r="E2" s="79"/>
    </row>
    <row r="3" spans="1:7" ht="15.75" x14ac:dyDescent="0.25">
      <c r="A3" s="80" t="s">
        <v>52</v>
      </c>
      <c r="B3" s="80"/>
      <c r="C3" s="80"/>
      <c r="D3" s="80"/>
      <c r="E3" s="80"/>
    </row>
    <row r="4" spans="1:7" x14ac:dyDescent="0.25">
      <c r="A4" s="70" t="s">
        <v>353</v>
      </c>
      <c r="B4" s="70"/>
      <c r="C4" s="70"/>
      <c r="D4" s="70"/>
      <c r="E4" s="70"/>
    </row>
    <row r="5" spans="1:7" x14ac:dyDescent="0.25">
      <c r="A5" s="70" t="s">
        <v>53</v>
      </c>
      <c r="B5" s="70"/>
      <c r="C5" s="70"/>
      <c r="D5" s="70"/>
      <c r="E5" s="70"/>
    </row>
    <row r="6" spans="1:7" x14ac:dyDescent="0.25">
      <c r="A6" s="81">
        <v>2023</v>
      </c>
      <c r="B6" s="81"/>
      <c r="C6" s="81"/>
      <c r="D6" s="81"/>
      <c r="E6" s="81"/>
    </row>
    <row r="8" spans="1:7" ht="39" customHeight="1" x14ac:dyDescent="0.25">
      <c r="A8" s="59" t="s">
        <v>54</v>
      </c>
      <c r="B8" s="84"/>
      <c r="C8" s="85"/>
      <c r="D8" s="60" t="s">
        <v>375</v>
      </c>
      <c r="E8" s="60" t="s">
        <v>319</v>
      </c>
    </row>
    <row r="9" spans="1:7" x14ac:dyDescent="0.25">
      <c r="A9" s="20" t="s">
        <v>55</v>
      </c>
      <c r="B9" s="21" t="s">
        <v>56</v>
      </c>
      <c r="C9" s="34" t="s">
        <v>57</v>
      </c>
      <c r="D9" s="23"/>
      <c r="E9" s="23"/>
    </row>
    <row r="10" spans="1:7" x14ac:dyDescent="0.25">
      <c r="A10" s="24" t="s">
        <v>58</v>
      </c>
      <c r="B10" s="25" t="s">
        <v>59</v>
      </c>
      <c r="C10" s="26" t="s">
        <v>60</v>
      </c>
      <c r="D10" s="27">
        <v>352660341.00999999</v>
      </c>
      <c r="E10" s="28"/>
    </row>
    <row r="11" spans="1:7" x14ac:dyDescent="0.25">
      <c r="A11" s="24" t="s">
        <v>61</v>
      </c>
      <c r="B11" s="25" t="s">
        <v>62</v>
      </c>
      <c r="C11" s="26" t="s">
        <v>63</v>
      </c>
      <c r="D11" s="27">
        <v>772217600.54999995</v>
      </c>
      <c r="E11" s="28"/>
    </row>
    <row r="12" spans="1:7" x14ac:dyDescent="0.25">
      <c r="A12" s="29" t="s">
        <v>64</v>
      </c>
      <c r="B12" s="30" t="s">
        <v>65</v>
      </c>
      <c r="C12" s="29" t="s">
        <v>66</v>
      </c>
      <c r="D12" s="27">
        <v>20167516.079999998</v>
      </c>
      <c r="E12" s="27"/>
    </row>
    <row r="13" spans="1:7" x14ac:dyDescent="0.25">
      <c r="A13" s="24" t="s">
        <v>67</v>
      </c>
      <c r="B13" s="25" t="s">
        <v>68</v>
      </c>
      <c r="C13" s="26" t="s">
        <v>69</v>
      </c>
      <c r="D13" s="31">
        <v>867527.44</v>
      </c>
      <c r="E13" s="28"/>
      <c r="G13" s="13"/>
    </row>
    <row r="14" spans="1:7" hidden="1" x14ac:dyDescent="0.25">
      <c r="A14" s="24"/>
      <c r="B14" s="25"/>
      <c r="C14" s="26" t="s">
        <v>70</v>
      </c>
      <c r="D14" s="28"/>
      <c r="E14" s="28"/>
    </row>
    <row r="15" spans="1:7" x14ac:dyDescent="0.25">
      <c r="A15" s="24"/>
      <c r="B15" s="24"/>
      <c r="C15" s="32" t="s">
        <v>71</v>
      </c>
      <c r="D15" s="28"/>
      <c r="E15" s="33">
        <f>SUM(D10:D14)</f>
        <v>1145912985.0799999</v>
      </c>
    </row>
    <row r="16" spans="1:7" x14ac:dyDescent="0.25">
      <c r="A16" s="29"/>
      <c r="B16" s="29"/>
      <c r="C16" s="34" t="s">
        <v>72</v>
      </c>
      <c r="D16" s="35">
        <f>+D17+D43+D101+D156+D188+D212</f>
        <v>195933444.97000003</v>
      </c>
      <c r="E16" s="35">
        <f>+D16</f>
        <v>195933444.97000003</v>
      </c>
    </row>
    <row r="17" spans="1:9" x14ac:dyDescent="0.25">
      <c r="A17" s="29"/>
      <c r="B17" s="20">
        <v>1</v>
      </c>
      <c r="C17" s="22" t="s">
        <v>73</v>
      </c>
      <c r="D17" s="36">
        <f>SUM(D18:D42)</f>
        <v>63175010.74000001</v>
      </c>
      <c r="E17" s="36" t="s">
        <v>3</v>
      </c>
    </row>
    <row r="18" spans="1:9" ht="18" customHeight="1" x14ac:dyDescent="0.25">
      <c r="A18" s="29" t="s">
        <v>74</v>
      </c>
      <c r="B18" s="29">
        <v>11101</v>
      </c>
      <c r="C18" s="37" t="s">
        <v>75</v>
      </c>
      <c r="D18" s="27">
        <f>20285417.87+1380000</f>
        <v>21665417.870000001</v>
      </c>
      <c r="E18" s="27"/>
    </row>
    <row r="19" spans="1:9" ht="18" customHeight="1" x14ac:dyDescent="0.25">
      <c r="A19" s="24" t="s">
        <v>76</v>
      </c>
      <c r="B19" s="24">
        <v>11201</v>
      </c>
      <c r="C19" s="26" t="s">
        <v>77</v>
      </c>
      <c r="D19" s="27"/>
      <c r="E19" s="27"/>
    </row>
    <row r="20" spans="1:9" ht="18" customHeight="1" x14ac:dyDescent="0.25">
      <c r="A20" s="24" t="s">
        <v>78</v>
      </c>
      <c r="B20" s="24">
        <v>11203</v>
      </c>
      <c r="C20" s="26" t="s">
        <v>79</v>
      </c>
      <c r="D20" s="27"/>
      <c r="E20" s="28"/>
    </row>
    <row r="21" spans="1:9" ht="18" customHeight="1" x14ac:dyDescent="0.25">
      <c r="A21" s="24" t="s">
        <v>80</v>
      </c>
      <c r="B21" s="24">
        <v>11204</v>
      </c>
      <c r="C21" s="26" t="s">
        <v>81</v>
      </c>
      <c r="D21" s="27"/>
      <c r="E21" s="28"/>
    </row>
    <row r="22" spans="1:9" ht="18" customHeight="1" x14ac:dyDescent="0.25">
      <c r="A22" s="24" t="s">
        <v>82</v>
      </c>
      <c r="B22" s="24">
        <v>11205</v>
      </c>
      <c r="C22" s="26" t="s">
        <v>83</v>
      </c>
      <c r="D22" s="38">
        <v>84000</v>
      </c>
      <c r="E22" s="28"/>
    </row>
    <row r="23" spans="1:9" ht="18" customHeight="1" x14ac:dyDescent="0.25">
      <c r="A23" s="24"/>
      <c r="B23" s="24">
        <v>11208</v>
      </c>
      <c r="C23" s="26" t="s">
        <v>84</v>
      </c>
      <c r="D23" s="38">
        <v>8678000</v>
      </c>
      <c r="E23" s="28"/>
    </row>
    <row r="24" spans="1:9" ht="18" customHeight="1" x14ac:dyDescent="0.25">
      <c r="A24" s="24"/>
      <c r="B24" s="24">
        <v>11210</v>
      </c>
      <c r="C24" s="26" t="s">
        <v>85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86</v>
      </c>
      <c r="D25" s="27">
        <v>123000</v>
      </c>
      <c r="E25" s="27"/>
    </row>
    <row r="26" spans="1:9" ht="18" customHeight="1" x14ac:dyDescent="0.25">
      <c r="A26" s="24" t="s">
        <v>87</v>
      </c>
      <c r="B26" s="24">
        <v>11401</v>
      </c>
      <c r="C26" s="26" t="s">
        <v>88</v>
      </c>
      <c r="D26" s="27"/>
      <c r="E26" s="27"/>
    </row>
    <row r="27" spans="1:9" ht="18" customHeight="1" x14ac:dyDescent="0.25">
      <c r="A27" s="24" t="s">
        <v>89</v>
      </c>
      <c r="B27" s="24">
        <v>11501</v>
      </c>
      <c r="C27" s="26" t="s">
        <v>90</v>
      </c>
      <c r="D27" s="27"/>
      <c r="E27" s="27"/>
    </row>
    <row r="28" spans="1:9" ht="18" customHeight="1" x14ac:dyDescent="0.25">
      <c r="A28" s="24"/>
      <c r="B28" s="24">
        <v>11503</v>
      </c>
      <c r="C28" s="26" t="s">
        <v>91</v>
      </c>
      <c r="D28" s="27">
        <v>140000</v>
      </c>
      <c r="E28" s="27"/>
    </row>
    <row r="29" spans="1:9" ht="18" customHeight="1" x14ac:dyDescent="0.25">
      <c r="A29" s="24"/>
      <c r="B29" s="24">
        <v>11504</v>
      </c>
      <c r="C29" s="26" t="s">
        <v>92</v>
      </c>
      <c r="D29" s="27">
        <v>41532.07</v>
      </c>
      <c r="E29" s="27"/>
    </row>
    <row r="30" spans="1:9" ht="18" customHeight="1" x14ac:dyDescent="0.25">
      <c r="A30" s="24"/>
      <c r="B30" s="24">
        <v>12202</v>
      </c>
      <c r="C30" s="26" t="s">
        <v>93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94</v>
      </c>
      <c r="D31" s="27">
        <v>488324.89</v>
      </c>
      <c r="E31" s="27"/>
    </row>
    <row r="32" spans="1:9" ht="18" customHeight="1" x14ac:dyDescent="0.25">
      <c r="A32" s="24" t="s">
        <v>95</v>
      </c>
      <c r="B32" s="24">
        <v>12204</v>
      </c>
      <c r="C32" s="26" t="s">
        <v>96</v>
      </c>
      <c r="D32" s="27"/>
      <c r="E32" s="27"/>
    </row>
    <row r="33" spans="1:6" ht="18" customHeight="1" x14ac:dyDescent="0.25">
      <c r="A33" s="24" t="s">
        <v>97</v>
      </c>
      <c r="B33" s="24">
        <v>12205</v>
      </c>
      <c r="C33" s="26" t="s">
        <v>98</v>
      </c>
      <c r="D33" s="27">
        <v>1507000</v>
      </c>
      <c r="E33" s="27"/>
    </row>
    <row r="34" spans="1:6" ht="18" customHeight="1" x14ac:dyDescent="0.25">
      <c r="A34" s="24" t="s">
        <v>99</v>
      </c>
      <c r="B34" s="24">
        <v>12206</v>
      </c>
      <c r="C34" s="26" t="s">
        <v>100</v>
      </c>
      <c r="D34" s="27">
        <v>19239166.710000001</v>
      </c>
      <c r="E34" s="27"/>
    </row>
    <row r="35" spans="1:6" ht="18" customHeight="1" x14ac:dyDescent="0.25">
      <c r="A35" s="24" t="s">
        <v>101</v>
      </c>
      <c r="B35" s="24">
        <v>12209</v>
      </c>
      <c r="C35" s="26" t="s">
        <v>102</v>
      </c>
      <c r="D35" s="27">
        <v>6573635</v>
      </c>
      <c r="E35" s="27"/>
    </row>
    <row r="36" spans="1:6" ht="18" customHeight="1" x14ac:dyDescent="0.25">
      <c r="A36" s="24"/>
      <c r="B36" s="24">
        <v>12210</v>
      </c>
      <c r="C36" s="26" t="s">
        <v>103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94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104</v>
      </c>
      <c r="D38" s="27"/>
      <c r="E38" s="27"/>
    </row>
    <row r="39" spans="1:6" ht="18" customHeight="1" x14ac:dyDescent="0.25">
      <c r="A39" s="24" t="s">
        <v>105</v>
      </c>
      <c r="B39" s="24">
        <v>13101</v>
      </c>
      <c r="C39" s="26" t="s">
        <v>106</v>
      </c>
      <c r="D39" s="27"/>
      <c r="E39" s="27"/>
    </row>
    <row r="40" spans="1:6" ht="18" customHeight="1" x14ac:dyDescent="0.25">
      <c r="A40" s="24" t="s">
        <v>107</v>
      </c>
      <c r="B40" s="24">
        <v>15101</v>
      </c>
      <c r="C40" s="26" t="s">
        <v>108</v>
      </c>
      <c r="D40" s="39">
        <f>2062653.85+97842</f>
        <v>2160495.85</v>
      </c>
      <c r="E40" s="27"/>
    </row>
    <row r="41" spans="1:6" ht="18" customHeight="1" x14ac:dyDescent="0.25">
      <c r="A41" s="24" t="s">
        <v>109</v>
      </c>
      <c r="B41" s="24">
        <v>15201</v>
      </c>
      <c r="C41" s="26" t="s">
        <v>110</v>
      </c>
      <c r="D41" s="27">
        <f>2071099.67+97980</f>
        <v>2169079.67</v>
      </c>
      <c r="E41" s="27"/>
    </row>
    <row r="42" spans="1:6" ht="18" customHeight="1" x14ac:dyDescent="0.25">
      <c r="A42" s="24"/>
      <c r="B42" s="24">
        <v>15301</v>
      </c>
      <c r="C42" s="26" t="s">
        <v>111</v>
      </c>
      <c r="D42" s="27">
        <f>290178.68+15180</f>
        <v>305358.68</v>
      </c>
      <c r="E42" s="27"/>
    </row>
    <row r="43" spans="1:6" ht="18" customHeight="1" x14ac:dyDescent="0.25">
      <c r="A43" s="29"/>
      <c r="B43" s="20">
        <v>2</v>
      </c>
      <c r="C43" s="34" t="s">
        <v>112</v>
      </c>
      <c r="D43" s="36">
        <f>SUM(D44:D100)</f>
        <v>8669562.8099999987</v>
      </c>
      <c r="E43" s="36"/>
    </row>
    <row r="44" spans="1:6" ht="18" customHeight="1" x14ac:dyDescent="0.25">
      <c r="A44" s="24" t="s">
        <v>113</v>
      </c>
      <c r="B44" s="24">
        <v>21201</v>
      </c>
      <c r="C44" s="26" t="s">
        <v>114</v>
      </c>
      <c r="D44" s="39">
        <v>19225.59</v>
      </c>
      <c r="E44" s="27"/>
    </row>
    <row r="45" spans="1:6" ht="18" customHeight="1" x14ac:dyDescent="0.25">
      <c r="A45" s="24" t="s">
        <v>115</v>
      </c>
      <c r="B45" s="24">
        <v>21301</v>
      </c>
      <c r="C45" s="26" t="s">
        <v>116</v>
      </c>
      <c r="D45" s="27">
        <v>64730.18</v>
      </c>
      <c r="E45" s="27"/>
    </row>
    <row r="46" spans="1:6" ht="18" customHeight="1" x14ac:dyDescent="0.25">
      <c r="A46" s="24" t="s">
        <v>117</v>
      </c>
      <c r="B46" s="24">
        <v>21401</v>
      </c>
      <c r="C46" s="26" t="s">
        <v>118</v>
      </c>
      <c r="D46" s="27"/>
      <c r="E46" s="27"/>
    </row>
    <row r="47" spans="1:6" ht="18" customHeight="1" x14ac:dyDescent="0.25">
      <c r="A47" s="24" t="s">
        <v>119</v>
      </c>
      <c r="B47" s="24">
        <v>21501</v>
      </c>
      <c r="C47" s="26" t="s">
        <v>120</v>
      </c>
      <c r="D47" s="27">
        <v>1505330.76</v>
      </c>
      <c r="E47" s="27"/>
      <c r="F47"/>
    </row>
    <row r="48" spans="1:6" ht="18" customHeight="1" x14ac:dyDescent="0.25">
      <c r="A48" s="24" t="s">
        <v>121</v>
      </c>
      <c r="B48" s="24">
        <v>21601</v>
      </c>
      <c r="C48" s="26" t="s">
        <v>122</v>
      </c>
      <c r="D48" s="27">
        <v>1989026.18</v>
      </c>
      <c r="E48" s="27"/>
      <c r="F48"/>
    </row>
    <row r="49" spans="1:6" ht="18" customHeight="1" x14ac:dyDescent="0.25">
      <c r="A49" s="24" t="s">
        <v>123</v>
      </c>
      <c r="B49" s="24">
        <v>21701</v>
      </c>
      <c r="C49" s="26" t="s">
        <v>124</v>
      </c>
      <c r="D49" s="27">
        <v>23040</v>
      </c>
      <c r="E49" s="27"/>
      <c r="F49"/>
    </row>
    <row r="50" spans="1:6" ht="18" customHeight="1" x14ac:dyDescent="0.25">
      <c r="A50" s="24" t="s">
        <v>125</v>
      </c>
      <c r="B50" s="24">
        <v>21801</v>
      </c>
      <c r="C50" s="26" t="s">
        <v>126</v>
      </c>
      <c r="D50" s="27"/>
      <c r="E50" s="27"/>
      <c r="F50"/>
    </row>
    <row r="51" spans="1:6" ht="18" customHeight="1" x14ac:dyDescent="0.25">
      <c r="A51" s="24" t="s">
        <v>127</v>
      </c>
      <c r="B51" s="24">
        <v>22101</v>
      </c>
      <c r="C51" s="26" t="s">
        <v>128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129</v>
      </c>
      <c r="D52" s="27"/>
      <c r="E52" s="27"/>
      <c r="F52"/>
    </row>
    <row r="53" spans="1:6" ht="18" customHeight="1" x14ac:dyDescent="0.25">
      <c r="A53" s="24" t="s">
        <v>130</v>
      </c>
      <c r="B53" s="24">
        <v>22201</v>
      </c>
      <c r="C53" s="26" t="s">
        <v>131</v>
      </c>
      <c r="D53" s="27"/>
      <c r="E53" s="27"/>
      <c r="F53"/>
    </row>
    <row r="54" spans="1:6" ht="18" customHeight="1" x14ac:dyDescent="0.25">
      <c r="A54" s="24" t="s">
        <v>132</v>
      </c>
      <c r="B54" s="24">
        <v>23101</v>
      </c>
      <c r="C54" s="26" t="s">
        <v>133</v>
      </c>
      <c r="D54" s="27"/>
      <c r="E54" s="27"/>
      <c r="F54"/>
    </row>
    <row r="55" spans="1:6" ht="18" customHeight="1" x14ac:dyDescent="0.25">
      <c r="A55" s="24" t="s">
        <v>134</v>
      </c>
      <c r="B55" s="24">
        <v>23201</v>
      </c>
      <c r="C55" s="26" t="s">
        <v>135</v>
      </c>
      <c r="D55" s="27"/>
      <c r="E55" s="27"/>
      <c r="F55"/>
    </row>
    <row r="56" spans="1:6" ht="18" customHeight="1" x14ac:dyDescent="0.25">
      <c r="A56" s="24" t="s">
        <v>136</v>
      </c>
      <c r="B56" s="24">
        <v>24101</v>
      </c>
      <c r="C56" s="26" t="s">
        <v>137</v>
      </c>
      <c r="D56" s="27"/>
      <c r="E56" s="27"/>
      <c r="F56"/>
    </row>
    <row r="57" spans="1:6" ht="18" customHeight="1" x14ac:dyDescent="0.25">
      <c r="A57" s="24" t="s">
        <v>138</v>
      </c>
      <c r="B57" s="24">
        <v>24201</v>
      </c>
      <c r="C57" s="26" t="s">
        <v>139</v>
      </c>
      <c r="D57" s="27"/>
      <c r="E57" s="27"/>
      <c r="F57"/>
    </row>
    <row r="58" spans="1:6" ht="18" customHeight="1" x14ac:dyDescent="0.25">
      <c r="A58" s="24" t="s">
        <v>140</v>
      </c>
      <c r="B58" s="24">
        <v>24401</v>
      </c>
      <c r="C58" s="26" t="s">
        <v>141</v>
      </c>
      <c r="D58" s="27"/>
      <c r="E58" s="27"/>
      <c r="F58"/>
    </row>
    <row r="59" spans="1:6" ht="18" customHeight="1" x14ac:dyDescent="0.25">
      <c r="A59" s="24" t="s">
        <v>142</v>
      </c>
      <c r="B59" s="24">
        <v>25101</v>
      </c>
      <c r="C59" s="26" t="s">
        <v>143</v>
      </c>
      <c r="D59" s="27">
        <f>444908.05+72024.56</f>
        <v>516932.61</v>
      </c>
      <c r="E59" s="27"/>
      <c r="F59"/>
    </row>
    <row r="60" spans="1:6" ht="18" customHeight="1" x14ac:dyDescent="0.25">
      <c r="A60" s="24"/>
      <c r="B60" s="24">
        <v>25302</v>
      </c>
      <c r="C60" s="26" t="s">
        <v>144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145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146</v>
      </c>
      <c r="D62" s="27"/>
      <c r="E62" s="27"/>
    </row>
    <row r="63" spans="1:6" ht="18" customHeight="1" x14ac:dyDescent="0.25">
      <c r="A63" s="24" t="s">
        <v>147</v>
      </c>
      <c r="B63" s="24">
        <v>25401</v>
      </c>
      <c r="C63" s="26" t="s">
        <v>148</v>
      </c>
      <c r="D63" s="27"/>
      <c r="E63" s="27"/>
    </row>
    <row r="64" spans="1:6" ht="18" customHeight="1" x14ac:dyDescent="0.25">
      <c r="A64" s="24" t="s">
        <v>149</v>
      </c>
      <c r="B64" s="24">
        <v>25801</v>
      </c>
      <c r="C64" s="26" t="s">
        <v>150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151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152</v>
      </c>
      <c r="D66" s="27"/>
      <c r="E66" s="27"/>
    </row>
    <row r="67" spans="1:9" s="2" customFormat="1" ht="18" customHeight="1" x14ac:dyDescent="0.25">
      <c r="A67" s="24" t="s">
        <v>153</v>
      </c>
      <c r="B67" s="24">
        <v>26201</v>
      </c>
      <c r="C67" s="26" t="s">
        <v>154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155</v>
      </c>
      <c r="B68" s="24">
        <v>26301</v>
      </c>
      <c r="C68" s="26" t="s">
        <v>156</v>
      </c>
      <c r="D68" s="27">
        <v>1557521.69</v>
      </c>
      <c r="E68" s="27"/>
      <c r="G68"/>
      <c r="H68"/>
      <c r="I68"/>
    </row>
    <row r="69" spans="1:9" s="2" customFormat="1" ht="18" customHeight="1" x14ac:dyDescent="0.25">
      <c r="A69" s="24" t="s">
        <v>157</v>
      </c>
      <c r="B69" s="24">
        <v>27101</v>
      </c>
      <c r="C69" s="26" t="s">
        <v>158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159</v>
      </c>
      <c r="B70" s="24">
        <v>27102</v>
      </c>
      <c r="C70" s="26" t="s">
        <v>160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161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162</v>
      </c>
      <c r="B72" s="24">
        <v>27106</v>
      </c>
      <c r="C72" s="26" t="s">
        <v>163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164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165</v>
      </c>
      <c r="B74" s="24">
        <v>27201</v>
      </c>
      <c r="C74" s="26" t="s">
        <v>166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167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168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169</v>
      </c>
      <c r="B77" s="24">
        <v>27205</v>
      </c>
      <c r="C77" s="26" t="s">
        <v>170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171</v>
      </c>
      <c r="B78" s="24">
        <v>27206</v>
      </c>
      <c r="C78" s="26" t="s">
        <v>172</v>
      </c>
      <c r="D78" s="27">
        <v>112195.8</v>
      </c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173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174</v>
      </c>
      <c r="B80" s="24">
        <v>28201</v>
      </c>
      <c r="C80" s="26" t="s">
        <v>175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176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177</v>
      </c>
      <c r="B82" s="24">
        <v>28401</v>
      </c>
      <c r="C82" s="26" t="s">
        <v>178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179</v>
      </c>
      <c r="B83" s="24">
        <v>28501</v>
      </c>
      <c r="C83" s="26" t="s">
        <v>180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181</v>
      </c>
      <c r="B84" s="24">
        <v>28502</v>
      </c>
      <c r="C84" s="26" t="s">
        <v>182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183</v>
      </c>
      <c r="B85" s="24">
        <v>28503</v>
      </c>
      <c r="C85" s="26" t="s">
        <v>184</v>
      </c>
      <c r="D85" s="27"/>
      <c r="E85" s="27"/>
      <c r="G85"/>
      <c r="H85"/>
      <c r="I85"/>
    </row>
    <row r="86" spans="1:9" s="2" customFormat="1" ht="18" customHeight="1" x14ac:dyDescent="0.25">
      <c r="A86" s="24" t="s">
        <v>185</v>
      </c>
      <c r="B86" s="24">
        <v>28601</v>
      </c>
      <c r="C86" s="26" t="s">
        <v>186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187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188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189</v>
      </c>
      <c r="D89" s="27"/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190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191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192</v>
      </c>
      <c r="B92" s="24">
        <v>28706</v>
      </c>
      <c r="C92" s="26" t="s">
        <v>193</v>
      </c>
      <c r="D92" s="27"/>
      <c r="E92" s="27"/>
      <c r="G92"/>
      <c r="H92"/>
      <c r="I92"/>
    </row>
    <row r="93" spans="1:9" s="2" customFormat="1" ht="18" customHeight="1" x14ac:dyDescent="0.25">
      <c r="A93" s="24" t="s">
        <v>194</v>
      </c>
      <c r="B93" s="24">
        <v>28801</v>
      </c>
      <c r="C93" s="26" t="s">
        <v>195</v>
      </c>
      <c r="D93" s="27"/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196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197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198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199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200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201</v>
      </c>
      <c r="D99" s="27">
        <v>2881560</v>
      </c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202</v>
      </c>
      <c r="D100" s="27"/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203</v>
      </c>
      <c r="D101" s="36">
        <f>SUM(D102:D155)</f>
        <v>119265397.86</v>
      </c>
      <c r="E101" s="36"/>
      <c r="G101"/>
      <c r="H101"/>
      <c r="I101"/>
    </row>
    <row r="102" spans="1:9" s="2" customFormat="1" ht="18" customHeight="1" x14ac:dyDescent="0.25">
      <c r="A102" s="24" t="s">
        <v>204</v>
      </c>
      <c r="B102" s="24">
        <v>31101</v>
      </c>
      <c r="C102" s="26" t="s">
        <v>205</v>
      </c>
      <c r="D102" s="27">
        <v>223975.9</v>
      </c>
      <c r="E102" s="27"/>
      <c r="G102"/>
      <c r="H102"/>
      <c r="I102"/>
    </row>
    <row r="103" spans="1:9" s="2" customFormat="1" ht="18" customHeight="1" x14ac:dyDescent="0.25">
      <c r="A103" s="24" t="s">
        <v>206</v>
      </c>
      <c r="B103" s="24">
        <v>31303</v>
      </c>
      <c r="C103" s="26" t="s">
        <v>207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208</v>
      </c>
      <c r="B104" s="24">
        <v>31401</v>
      </c>
      <c r="C104" s="26" t="s">
        <v>209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210</v>
      </c>
      <c r="B105" s="24">
        <v>32101</v>
      </c>
      <c r="C105" s="26" t="s">
        <v>211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212</v>
      </c>
      <c r="B106" s="24">
        <v>32201</v>
      </c>
      <c r="C106" s="26" t="s">
        <v>213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214</v>
      </c>
      <c r="B107" s="24">
        <v>32301</v>
      </c>
      <c r="C107" s="26" t="s">
        <v>215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216</v>
      </c>
      <c r="B108" s="24">
        <v>32401</v>
      </c>
      <c r="C108" s="26" t="s">
        <v>217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218</v>
      </c>
      <c r="B109" s="24">
        <v>33101</v>
      </c>
      <c r="C109" s="26" t="s">
        <v>219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220</v>
      </c>
      <c r="B110" s="24">
        <v>33201</v>
      </c>
      <c r="C110" s="26" t="s">
        <v>221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222</v>
      </c>
      <c r="B111" s="24">
        <v>33301</v>
      </c>
      <c r="C111" s="26" t="s">
        <v>223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224</v>
      </c>
      <c r="B112" s="24">
        <v>33401</v>
      </c>
      <c r="C112" s="26" t="s">
        <v>225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226</v>
      </c>
      <c r="B113" s="24">
        <v>33601</v>
      </c>
      <c r="C113" s="26" t="s">
        <v>227</v>
      </c>
      <c r="D113" s="27">
        <f>74691120+35550000</f>
        <v>110241120</v>
      </c>
      <c r="E113" s="27"/>
      <c r="G113"/>
      <c r="H113"/>
      <c r="I113"/>
    </row>
    <row r="114" spans="1:9" s="2" customFormat="1" ht="18" customHeight="1" x14ac:dyDescent="0.25">
      <c r="A114" s="24" t="s">
        <v>228</v>
      </c>
      <c r="B114" s="24">
        <v>34101</v>
      </c>
      <c r="C114" s="26" t="s">
        <v>229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230</v>
      </c>
      <c r="B115" s="24">
        <v>35101</v>
      </c>
      <c r="C115" s="26" t="s">
        <v>231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232</v>
      </c>
      <c r="B116" s="24">
        <v>35201</v>
      </c>
      <c r="C116" s="26" t="s">
        <v>233</v>
      </c>
      <c r="D116" s="27"/>
      <c r="E116" s="27"/>
      <c r="G116"/>
      <c r="H116"/>
      <c r="I116"/>
    </row>
    <row r="117" spans="1:9" ht="18" customHeight="1" x14ac:dyDescent="0.25">
      <c r="A117" s="24" t="s">
        <v>234</v>
      </c>
      <c r="B117" s="24">
        <v>35301</v>
      </c>
      <c r="C117" s="26" t="s">
        <v>235</v>
      </c>
      <c r="D117" s="27"/>
      <c r="E117" s="27"/>
    </row>
    <row r="118" spans="1:9" ht="18" customHeight="1" x14ac:dyDescent="0.25">
      <c r="A118" s="24" t="s">
        <v>236</v>
      </c>
      <c r="B118" s="24">
        <v>35401</v>
      </c>
      <c r="C118" s="26" t="s">
        <v>237</v>
      </c>
      <c r="D118" s="27"/>
      <c r="E118" s="27"/>
    </row>
    <row r="119" spans="1:9" ht="18" customHeight="1" x14ac:dyDescent="0.25">
      <c r="A119" s="24" t="s">
        <v>238</v>
      </c>
      <c r="B119" s="24">
        <v>35501</v>
      </c>
      <c r="C119" s="26" t="s">
        <v>239</v>
      </c>
      <c r="D119" s="27"/>
      <c r="E119" s="27"/>
    </row>
    <row r="120" spans="1:9" ht="18" customHeight="1" x14ac:dyDescent="0.25">
      <c r="A120" s="24" t="s">
        <v>240</v>
      </c>
      <c r="B120" s="24">
        <v>36101</v>
      </c>
      <c r="C120" s="26" t="s">
        <v>241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242</v>
      </c>
      <c r="D121" s="27"/>
      <c r="E121" s="27"/>
    </row>
    <row r="122" spans="1:9" ht="18" customHeight="1" x14ac:dyDescent="0.25">
      <c r="A122" s="24" t="s">
        <v>243</v>
      </c>
      <c r="B122" s="24">
        <v>36104</v>
      </c>
      <c r="C122" s="26" t="s">
        <v>244</v>
      </c>
      <c r="D122" s="27"/>
      <c r="E122" s="27"/>
    </row>
    <row r="123" spans="1:9" ht="18" customHeight="1" x14ac:dyDescent="0.25">
      <c r="A123" s="24" t="s">
        <v>245</v>
      </c>
      <c r="B123" s="24">
        <v>36201</v>
      </c>
      <c r="C123" s="26" t="s">
        <v>246</v>
      </c>
      <c r="D123" s="27"/>
      <c r="E123" s="27"/>
    </row>
    <row r="124" spans="1:9" ht="18" customHeight="1" x14ac:dyDescent="0.25">
      <c r="A124" s="24" t="s">
        <v>247</v>
      </c>
      <c r="B124" s="24">
        <v>36202</v>
      </c>
      <c r="C124" s="26" t="s">
        <v>248</v>
      </c>
      <c r="D124" s="27"/>
      <c r="E124" s="27"/>
    </row>
    <row r="125" spans="1:9" ht="18" customHeight="1" x14ac:dyDescent="0.25">
      <c r="A125" s="24" t="s">
        <v>249</v>
      </c>
      <c r="B125" s="24">
        <v>36203</v>
      </c>
      <c r="C125" s="26" t="s">
        <v>250</v>
      </c>
      <c r="D125" s="27"/>
      <c r="E125" s="27"/>
    </row>
    <row r="126" spans="1:9" ht="18" customHeight="1" x14ac:dyDescent="0.25">
      <c r="A126" s="24" t="s">
        <v>251</v>
      </c>
      <c r="B126" s="24">
        <v>36301</v>
      </c>
      <c r="C126" s="26" t="s">
        <v>252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248</v>
      </c>
      <c r="D127" s="27"/>
      <c r="E127" s="27"/>
    </row>
    <row r="128" spans="1:9" ht="18" customHeight="1" x14ac:dyDescent="0.25">
      <c r="A128" s="24" t="s">
        <v>253</v>
      </c>
      <c r="B128" s="24">
        <v>36303</v>
      </c>
      <c r="C128" s="26" t="s">
        <v>254</v>
      </c>
      <c r="D128" s="27"/>
      <c r="E128" s="27"/>
    </row>
    <row r="129" spans="1:9" ht="18" customHeight="1" x14ac:dyDescent="0.25">
      <c r="A129" s="24" t="s">
        <v>255</v>
      </c>
      <c r="B129" s="24">
        <v>36304</v>
      </c>
      <c r="C129" s="26" t="s">
        <v>256</v>
      </c>
      <c r="D129" s="27"/>
      <c r="E129" s="27"/>
    </row>
    <row r="130" spans="1:9" s="2" customFormat="1" ht="18" customHeight="1" x14ac:dyDescent="0.25">
      <c r="A130" s="24" t="s">
        <v>255</v>
      </c>
      <c r="B130" s="24">
        <v>36306</v>
      </c>
      <c r="C130" s="26" t="s">
        <v>257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258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259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243</v>
      </c>
      <c r="B133" s="29">
        <v>36403</v>
      </c>
      <c r="C133" s="37" t="s">
        <v>260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261</v>
      </c>
      <c r="B134" s="29">
        <v>37101</v>
      </c>
      <c r="C134" s="37" t="s">
        <v>262</v>
      </c>
      <c r="D134" s="27">
        <v>920000</v>
      </c>
      <c r="E134" s="27"/>
      <c r="G134"/>
      <c r="H134"/>
      <c r="I134"/>
    </row>
    <row r="135" spans="1:9" s="2" customFormat="1" ht="18" customHeight="1" x14ac:dyDescent="0.25">
      <c r="A135" s="24" t="s">
        <v>263</v>
      </c>
      <c r="B135" s="29">
        <v>37102</v>
      </c>
      <c r="C135" s="37" t="s">
        <v>264</v>
      </c>
      <c r="D135" s="27"/>
      <c r="E135" s="27"/>
      <c r="G135"/>
      <c r="H135"/>
      <c r="I135"/>
    </row>
    <row r="136" spans="1:9" s="2" customFormat="1" ht="18" customHeight="1" x14ac:dyDescent="0.25">
      <c r="A136" s="24" t="s">
        <v>265</v>
      </c>
      <c r="B136" s="29">
        <v>37104</v>
      </c>
      <c r="C136" s="37" t="s">
        <v>266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267</v>
      </c>
      <c r="B137" s="29">
        <v>37105</v>
      </c>
      <c r="C137" s="37" t="s">
        <v>268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269</v>
      </c>
      <c r="B138" s="29">
        <v>37106</v>
      </c>
      <c r="C138" s="37" t="s">
        <v>270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271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272</v>
      </c>
      <c r="B140" s="24">
        <v>37203</v>
      </c>
      <c r="C140" s="26" t="s">
        <v>273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274</v>
      </c>
      <c r="B141" s="24">
        <v>37205</v>
      </c>
      <c r="C141" s="26" t="s">
        <v>275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276</v>
      </c>
      <c r="B142" s="24">
        <v>37206</v>
      </c>
      <c r="C142" s="26" t="s">
        <v>277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278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279</v>
      </c>
      <c r="B144" s="29">
        <v>39101</v>
      </c>
      <c r="C144" s="37" t="s">
        <v>280</v>
      </c>
      <c r="D144" s="27"/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281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282</v>
      </c>
      <c r="B146" s="29">
        <v>39201</v>
      </c>
      <c r="C146" s="37" t="s">
        <v>283</v>
      </c>
      <c r="D146" s="27">
        <v>375501.96</v>
      </c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284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285</v>
      </c>
      <c r="B148" s="29">
        <v>39501</v>
      </c>
      <c r="C148" s="37" t="s">
        <v>286</v>
      </c>
      <c r="D148" s="27"/>
      <c r="E148" s="27"/>
      <c r="G148"/>
      <c r="H148"/>
      <c r="I148"/>
    </row>
    <row r="149" spans="1:9" s="2" customFormat="1" ht="18" customHeight="1" x14ac:dyDescent="0.25">
      <c r="A149" s="24" t="s">
        <v>287</v>
      </c>
      <c r="B149" s="24">
        <v>39601</v>
      </c>
      <c r="C149" s="26" t="s">
        <v>288</v>
      </c>
      <c r="D149" s="27"/>
      <c r="E149" s="27"/>
      <c r="G149"/>
      <c r="H149"/>
      <c r="I149"/>
    </row>
    <row r="150" spans="1:9" s="2" customFormat="1" ht="18" customHeight="1" x14ac:dyDescent="0.25">
      <c r="A150" s="24" t="s">
        <v>289</v>
      </c>
      <c r="B150" s="24">
        <v>39801</v>
      </c>
      <c r="C150" s="26" t="s">
        <v>290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291</v>
      </c>
      <c r="D151" s="27"/>
      <c r="E151" s="27"/>
      <c r="G151"/>
      <c r="H151"/>
      <c r="I151"/>
    </row>
    <row r="152" spans="1:9" s="2" customFormat="1" ht="18" customHeight="1" x14ac:dyDescent="0.25">
      <c r="A152" s="24" t="s">
        <v>292</v>
      </c>
      <c r="B152" s="24">
        <v>39901</v>
      </c>
      <c r="C152" s="26" t="s">
        <v>293</v>
      </c>
      <c r="D152" s="27">
        <v>7504800</v>
      </c>
      <c r="E152" s="27"/>
      <c r="G152"/>
      <c r="H152"/>
      <c r="I152"/>
    </row>
    <row r="153" spans="1:9" s="2" customFormat="1" ht="18" customHeight="1" x14ac:dyDescent="0.25">
      <c r="A153" s="24" t="s">
        <v>292</v>
      </c>
      <c r="B153" s="24">
        <v>39902</v>
      </c>
      <c r="C153" s="26" t="s">
        <v>294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295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296</v>
      </c>
      <c r="D155" s="27"/>
      <c r="E155" s="27"/>
      <c r="G155"/>
      <c r="H155"/>
      <c r="I155"/>
    </row>
    <row r="156" spans="1:9" s="2" customFormat="1" ht="18" customHeight="1" x14ac:dyDescent="0.25">
      <c r="A156" s="29"/>
      <c r="B156" s="20">
        <v>4</v>
      </c>
      <c r="C156" s="34" t="s">
        <v>297</v>
      </c>
      <c r="D156" s="36">
        <f>SUM(D157:D168)</f>
        <v>0</v>
      </c>
      <c r="E156" s="36"/>
      <c r="G156"/>
      <c r="H156"/>
      <c r="I156"/>
    </row>
    <row r="157" spans="1:9" s="2" customFormat="1" ht="18" customHeight="1" x14ac:dyDescent="0.25">
      <c r="A157" s="24" t="s">
        <v>298</v>
      </c>
      <c r="B157" s="24">
        <v>41103</v>
      </c>
      <c r="C157" s="26" t="s">
        <v>299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300</v>
      </c>
      <c r="B158" s="24">
        <v>41201</v>
      </c>
      <c r="C158" s="26" t="s">
        <v>301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302</v>
      </c>
      <c r="B159" s="24">
        <v>41202</v>
      </c>
      <c r="C159" s="26" t="s">
        <v>303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304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305</v>
      </c>
      <c r="B161" s="24">
        <v>41402</v>
      </c>
      <c r="C161" s="26" t="s">
        <v>306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307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308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309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310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311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312</v>
      </c>
      <c r="B167" s="24">
        <v>44102</v>
      </c>
      <c r="C167" s="26" t="s">
        <v>313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314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358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86" t="s">
        <v>376</v>
      </c>
      <c r="C170" s="87"/>
      <c r="D170" s="40">
        <v>1293595.94</v>
      </c>
      <c r="E170" s="41"/>
      <c r="G170"/>
      <c r="H170"/>
      <c r="I170"/>
    </row>
    <row r="171" spans="1:9" s="2" customFormat="1" ht="18" customHeight="1" x14ac:dyDescent="0.25">
      <c r="A171" s="29"/>
      <c r="B171" s="29" t="s">
        <v>362</v>
      </c>
      <c r="C171" s="37" t="s">
        <v>363</v>
      </c>
      <c r="D171" s="40"/>
      <c r="E171" s="41"/>
      <c r="G171"/>
      <c r="H171"/>
      <c r="I171"/>
    </row>
    <row r="172" spans="1:9" s="2" customFormat="1" ht="18" customHeight="1" x14ac:dyDescent="0.25">
      <c r="A172" s="24"/>
      <c r="B172" s="82" t="s">
        <v>71</v>
      </c>
      <c r="C172" s="83"/>
      <c r="D172" s="42"/>
      <c r="E172" s="41"/>
      <c r="G172"/>
      <c r="H172"/>
      <c r="I172"/>
    </row>
    <row r="173" spans="1:9" s="2" customFormat="1" ht="18" customHeight="1" x14ac:dyDescent="0.25">
      <c r="A173" s="24"/>
      <c r="B173" s="24" t="s">
        <v>315</v>
      </c>
      <c r="C173" s="26"/>
      <c r="D173" s="24"/>
      <c r="E173" s="41"/>
      <c r="G173"/>
      <c r="H173"/>
      <c r="I173"/>
    </row>
    <row r="174" spans="1:9" s="2" customFormat="1" ht="18" customHeight="1" x14ac:dyDescent="0.25">
      <c r="A174" s="24"/>
      <c r="B174" s="82" t="s">
        <v>71</v>
      </c>
      <c r="C174" s="83"/>
      <c r="D174" s="43"/>
      <c r="E174" s="41"/>
      <c r="G174"/>
      <c r="H174"/>
      <c r="I174"/>
    </row>
    <row r="175" spans="1:9" s="2" customFormat="1" ht="18" customHeight="1" x14ac:dyDescent="0.25">
      <c r="A175" s="24"/>
      <c r="B175" s="82" t="s">
        <v>316</v>
      </c>
      <c r="C175" s="83"/>
      <c r="D175" s="24"/>
      <c r="E175" s="43">
        <f>+D174</f>
        <v>0</v>
      </c>
      <c r="G175"/>
      <c r="H175"/>
      <c r="I175"/>
    </row>
    <row r="176" spans="1:9" s="2" customFormat="1" ht="18" customHeight="1" x14ac:dyDescent="0.25">
      <c r="A176" s="24"/>
      <c r="B176" s="24" t="s">
        <v>317</v>
      </c>
      <c r="C176" s="24"/>
      <c r="D176" s="24"/>
      <c r="E176" s="24"/>
      <c r="G176"/>
      <c r="H176"/>
      <c r="I176"/>
    </row>
    <row r="177" spans="1:9" s="2" customFormat="1" ht="18" customHeight="1" x14ac:dyDescent="0.25">
      <c r="A177" s="24"/>
      <c r="B177" s="82" t="s">
        <v>39</v>
      </c>
      <c r="C177" s="83"/>
      <c r="D177" s="43"/>
      <c r="E177" s="24"/>
      <c r="G177"/>
      <c r="H177"/>
      <c r="I177"/>
    </row>
    <row r="178" spans="1:9" s="2" customFormat="1" ht="18" customHeight="1" x14ac:dyDescent="0.25">
      <c r="A178" s="24"/>
      <c r="B178" s="82" t="s">
        <v>316</v>
      </c>
      <c r="C178" s="83"/>
      <c r="D178" s="24"/>
      <c r="E178" s="43">
        <f>+E175</f>
        <v>0</v>
      </c>
      <c r="G178"/>
      <c r="H178"/>
      <c r="I178"/>
    </row>
    <row r="179" spans="1:9" s="2" customFormat="1" ht="18" customHeight="1" x14ac:dyDescent="0.25">
      <c r="A179" s="24"/>
      <c r="B179" s="24" t="s">
        <v>318</v>
      </c>
      <c r="C179" s="24"/>
      <c r="D179" s="24"/>
      <c r="E179" s="24"/>
      <c r="G179"/>
      <c r="H179"/>
      <c r="I179"/>
    </row>
    <row r="180" spans="1:9" s="2" customFormat="1" x14ac:dyDescent="0.25">
      <c r="A180" s="29"/>
      <c r="B180" s="73" t="s">
        <v>319</v>
      </c>
      <c r="C180" s="74"/>
      <c r="D180" s="44">
        <f>+D16+D170</f>
        <v>197227040.91000003</v>
      </c>
      <c r="E180" s="44">
        <f>+E16+D170</f>
        <v>197227040.91000003</v>
      </c>
      <c r="G180"/>
      <c r="H180"/>
      <c r="I180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5" spans="1:9" s="2" customFormat="1" x14ac:dyDescent="0.25">
      <c r="A185"/>
      <c r="B185"/>
      <c r="C185"/>
      <c r="D185"/>
      <c r="E185" s="13"/>
      <c r="G185"/>
      <c r="H185"/>
      <c r="I185"/>
    </row>
    <row r="188" spans="1:9" s="2" customFormat="1" x14ac:dyDescent="0.25">
      <c r="A188" s="34" t="s">
        <v>320</v>
      </c>
      <c r="B188" s="34">
        <v>6</v>
      </c>
      <c r="C188" s="34" t="s">
        <v>321</v>
      </c>
      <c r="D188" s="68">
        <f>SUM(D189:D211)</f>
        <v>1223447.51</v>
      </c>
      <c r="E188" s="45"/>
      <c r="G188"/>
      <c r="H188"/>
      <c r="I188"/>
    </row>
    <row r="189" spans="1:9" s="2" customFormat="1" x14ac:dyDescent="0.25">
      <c r="A189" s="46">
        <v>1206010007</v>
      </c>
      <c r="B189" s="24">
        <v>61101</v>
      </c>
      <c r="C189" s="26" t="s">
        <v>322</v>
      </c>
      <c r="D189" s="27"/>
      <c r="E189" s="47"/>
      <c r="G189"/>
      <c r="H189"/>
      <c r="I189"/>
    </row>
    <row r="190" spans="1:9" s="2" customFormat="1" x14ac:dyDescent="0.25">
      <c r="A190" s="46">
        <v>1206010004</v>
      </c>
      <c r="B190" s="24">
        <v>61301</v>
      </c>
      <c r="C190" s="26" t="s">
        <v>323</v>
      </c>
      <c r="D190" s="27">
        <v>1099547.51</v>
      </c>
      <c r="E190" s="47"/>
      <c r="G190"/>
      <c r="H190"/>
      <c r="I190"/>
    </row>
    <row r="191" spans="1:9" s="2" customFormat="1" x14ac:dyDescent="0.25">
      <c r="A191" s="46">
        <v>1206010007</v>
      </c>
      <c r="B191" s="24">
        <v>61401</v>
      </c>
      <c r="C191" s="26" t="s">
        <v>324</v>
      </c>
      <c r="D191" s="27"/>
      <c r="E191" s="47"/>
      <c r="G191"/>
      <c r="H191"/>
      <c r="I191"/>
    </row>
    <row r="192" spans="1:9" s="2" customFormat="1" x14ac:dyDescent="0.25">
      <c r="A192" s="46">
        <v>1206010001</v>
      </c>
      <c r="B192" s="24">
        <v>61901</v>
      </c>
      <c r="C192" s="26" t="s">
        <v>325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62101</v>
      </c>
      <c r="C193" s="26" t="s">
        <v>326</v>
      </c>
      <c r="D193" s="27"/>
      <c r="E193" s="47"/>
      <c r="G193"/>
      <c r="H193"/>
      <c r="I193"/>
    </row>
    <row r="194" spans="1:9" s="2" customFormat="1" x14ac:dyDescent="0.25">
      <c r="A194" s="46">
        <v>1206010002</v>
      </c>
      <c r="B194" s="24">
        <v>62301</v>
      </c>
      <c r="C194" s="26" t="s">
        <v>327</v>
      </c>
      <c r="D194" s="27"/>
      <c r="E194" s="47"/>
      <c r="G194"/>
      <c r="H194"/>
      <c r="I194"/>
    </row>
    <row r="195" spans="1:9" s="2" customFormat="1" x14ac:dyDescent="0.25">
      <c r="A195" s="46"/>
      <c r="B195" s="24">
        <v>63201</v>
      </c>
      <c r="C195" s="26" t="s">
        <v>328</v>
      </c>
      <c r="D195" s="27">
        <v>123900</v>
      </c>
      <c r="E195" s="47"/>
      <c r="G195"/>
      <c r="H195"/>
      <c r="I195"/>
    </row>
    <row r="196" spans="1:9" s="2" customFormat="1" x14ac:dyDescent="0.25">
      <c r="A196" s="46"/>
      <c r="B196" s="24">
        <v>63401</v>
      </c>
      <c r="C196" s="26" t="s">
        <v>329</v>
      </c>
      <c r="D196" s="27"/>
      <c r="E196" s="47"/>
      <c r="G196"/>
      <c r="H196"/>
      <c r="I196"/>
    </row>
    <row r="197" spans="1:9" s="2" customFormat="1" x14ac:dyDescent="0.25">
      <c r="A197" s="46">
        <v>1206010003</v>
      </c>
      <c r="B197" s="24">
        <v>64101</v>
      </c>
      <c r="C197" s="26" t="s">
        <v>330</v>
      </c>
      <c r="D197" s="27"/>
      <c r="E197" s="47"/>
      <c r="G197"/>
      <c r="H197"/>
      <c r="I197"/>
    </row>
    <row r="198" spans="1:9" s="2" customFormat="1" x14ac:dyDescent="0.25">
      <c r="A198" s="46"/>
      <c r="B198" s="24">
        <v>64601</v>
      </c>
      <c r="C198" s="26" t="s">
        <v>331</v>
      </c>
      <c r="D198" s="27"/>
      <c r="E198" s="47"/>
      <c r="G198"/>
      <c r="H198"/>
      <c r="I198"/>
    </row>
    <row r="199" spans="1:9" s="2" customFormat="1" x14ac:dyDescent="0.25">
      <c r="A199" s="46"/>
      <c r="B199" s="29">
        <v>64701</v>
      </c>
      <c r="C199" s="37" t="s">
        <v>332</v>
      </c>
      <c r="D199" s="27"/>
      <c r="E199" s="47"/>
      <c r="G199"/>
      <c r="H199"/>
      <c r="I199"/>
    </row>
    <row r="200" spans="1:9" s="2" customFormat="1" x14ac:dyDescent="0.25">
      <c r="A200" s="46">
        <v>1206010003</v>
      </c>
      <c r="B200" s="29">
        <v>64801</v>
      </c>
      <c r="C200" s="37" t="s">
        <v>333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65201</v>
      </c>
      <c r="C201" s="26" t="s">
        <v>334</v>
      </c>
      <c r="D201" s="27"/>
      <c r="E201" s="47"/>
      <c r="G201"/>
      <c r="H201"/>
      <c r="I201"/>
    </row>
    <row r="202" spans="1:9" s="2" customFormat="1" x14ac:dyDescent="0.25">
      <c r="A202" s="46">
        <v>1206010001</v>
      </c>
      <c r="B202" s="24">
        <v>65401</v>
      </c>
      <c r="C202" s="26" t="s">
        <v>335</v>
      </c>
      <c r="D202" s="27"/>
      <c r="E202" s="47"/>
      <c r="G202"/>
      <c r="H202"/>
      <c r="I202"/>
    </row>
    <row r="203" spans="1:9" s="2" customFormat="1" x14ac:dyDescent="0.25">
      <c r="A203" s="46">
        <v>1206010006</v>
      </c>
      <c r="B203" s="24">
        <v>65501</v>
      </c>
      <c r="C203" s="26" t="s">
        <v>336</v>
      </c>
      <c r="D203" s="27"/>
      <c r="E203" s="47"/>
      <c r="G203"/>
      <c r="H203"/>
      <c r="I203"/>
    </row>
    <row r="204" spans="1:9" s="2" customFormat="1" x14ac:dyDescent="0.25">
      <c r="A204" s="46">
        <v>1206010001</v>
      </c>
      <c r="B204" s="24">
        <v>65601</v>
      </c>
      <c r="C204" s="26" t="s">
        <v>337</v>
      </c>
      <c r="D204" s="27"/>
      <c r="E204" s="47"/>
      <c r="G204"/>
      <c r="H204"/>
      <c r="I204"/>
    </row>
    <row r="205" spans="1:9" s="2" customFormat="1" x14ac:dyDescent="0.25">
      <c r="A205" s="46">
        <v>1206010008</v>
      </c>
      <c r="B205" s="24">
        <v>65701</v>
      </c>
      <c r="C205" s="26" t="s">
        <v>338</v>
      </c>
      <c r="D205" s="27"/>
      <c r="E205" s="47"/>
      <c r="G205"/>
      <c r="H205"/>
      <c r="I205"/>
    </row>
    <row r="206" spans="1:9" s="2" customFormat="1" x14ac:dyDescent="0.25">
      <c r="A206" s="46">
        <v>1206010001</v>
      </c>
      <c r="B206" s="24">
        <v>65801</v>
      </c>
      <c r="C206" s="26" t="s">
        <v>339</v>
      </c>
      <c r="D206" s="27"/>
      <c r="E206" s="47"/>
      <c r="G206"/>
      <c r="H206"/>
      <c r="I206"/>
    </row>
    <row r="207" spans="1:9" s="2" customFormat="1" x14ac:dyDescent="0.25">
      <c r="A207" s="46">
        <v>1206980001</v>
      </c>
      <c r="B207" s="24">
        <v>66201</v>
      </c>
      <c r="C207" s="26" t="s">
        <v>340</v>
      </c>
      <c r="D207" s="27"/>
      <c r="E207" s="47"/>
      <c r="G207"/>
      <c r="H207"/>
      <c r="I207"/>
    </row>
    <row r="208" spans="1:9" s="2" customFormat="1" x14ac:dyDescent="0.25">
      <c r="A208" s="46">
        <v>1208010003</v>
      </c>
      <c r="B208" s="24">
        <v>68301</v>
      </c>
      <c r="C208" s="26" t="s">
        <v>341</v>
      </c>
      <c r="D208" s="27"/>
      <c r="E208" s="47"/>
      <c r="G208"/>
      <c r="H208"/>
      <c r="I208"/>
    </row>
    <row r="209" spans="1:9" s="2" customFormat="1" x14ac:dyDescent="0.25">
      <c r="A209" s="46">
        <v>1206020002</v>
      </c>
      <c r="B209" s="24">
        <v>69201</v>
      </c>
      <c r="C209" s="26" t="s">
        <v>342</v>
      </c>
      <c r="D209" s="27"/>
      <c r="E209" s="47"/>
      <c r="G209"/>
      <c r="H209"/>
      <c r="I209"/>
    </row>
    <row r="210" spans="1:9" s="2" customFormat="1" x14ac:dyDescent="0.25">
      <c r="A210" s="46">
        <v>1206980004</v>
      </c>
      <c r="B210" s="24">
        <v>69502</v>
      </c>
      <c r="C210" s="26" t="s">
        <v>343</v>
      </c>
      <c r="D210" s="27"/>
      <c r="E210" s="47"/>
      <c r="G210"/>
      <c r="H210"/>
      <c r="I210"/>
    </row>
    <row r="211" spans="1:9" s="2" customFormat="1" ht="30" x14ac:dyDescent="0.25">
      <c r="A211" s="46"/>
      <c r="B211" s="24">
        <v>69601</v>
      </c>
      <c r="C211" s="26" t="s">
        <v>344</v>
      </c>
      <c r="D211" s="27"/>
      <c r="E211" s="47"/>
      <c r="G211"/>
      <c r="H211"/>
      <c r="I211"/>
    </row>
    <row r="212" spans="1:9" s="2" customFormat="1" x14ac:dyDescent="0.25">
      <c r="A212" s="48"/>
      <c r="B212" s="20">
        <v>7</v>
      </c>
      <c r="C212" s="22" t="s">
        <v>345</v>
      </c>
      <c r="D212" s="36">
        <f>SUM(D213:D214)</f>
        <v>3600026.05</v>
      </c>
      <c r="E212" s="49"/>
      <c r="G212"/>
      <c r="H212"/>
      <c r="I212"/>
    </row>
    <row r="213" spans="1:9" s="2" customFormat="1" x14ac:dyDescent="0.25">
      <c r="A213" s="48" t="s">
        <v>346</v>
      </c>
      <c r="B213" s="24">
        <v>71201</v>
      </c>
      <c r="C213" s="26" t="s">
        <v>347</v>
      </c>
      <c r="D213" s="50">
        <v>3600026.05</v>
      </c>
      <c r="E213" s="49"/>
      <c r="G213"/>
      <c r="H213"/>
      <c r="I213"/>
    </row>
    <row r="214" spans="1:9" s="2" customFormat="1" x14ac:dyDescent="0.25">
      <c r="A214" s="48" t="s">
        <v>348</v>
      </c>
      <c r="B214" s="24">
        <v>71501</v>
      </c>
      <c r="C214" s="26" t="s">
        <v>349</v>
      </c>
      <c r="D214" s="50"/>
      <c r="E214" s="49"/>
      <c r="G214"/>
      <c r="H214"/>
      <c r="I214"/>
    </row>
    <row r="215" spans="1:9" s="2" customFormat="1" x14ac:dyDescent="0.25">
      <c r="A215" s="51"/>
      <c r="B215" s="29"/>
      <c r="C215" s="37"/>
      <c r="D215" s="23">
        <f>+D188+D212</f>
        <v>4823473.5599999996</v>
      </c>
      <c r="E215" s="45"/>
      <c r="G215"/>
      <c r="H215"/>
      <c r="I215"/>
    </row>
    <row r="216" spans="1:9" s="2" customFormat="1" x14ac:dyDescent="0.25">
      <c r="A216" s="52"/>
      <c r="B216" s="16"/>
      <c r="C216" s="53"/>
      <c r="D216" s="54"/>
      <c r="E216" s="45"/>
      <c r="G216"/>
      <c r="H216"/>
      <c r="I216"/>
    </row>
    <row r="217" spans="1:9" s="2" customFormat="1" x14ac:dyDescent="0.25">
      <c r="A217"/>
      <c r="B217"/>
      <c r="E217" s="56"/>
      <c r="G217"/>
      <c r="H217"/>
      <c r="I217"/>
    </row>
    <row r="218" spans="1:9" s="2" customFormat="1" ht="30" customHeight="1" x14ac:dyDescent="0.25">
      <c r="A218" s="75" t="s">
        <v>350</v>
      </c>
      <c r="B218" s="75"/>
      <c r="C218" s="58" t="s">
        <v>355</v>
      </c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x14ac:dyDescent="0.25">
      <c r="A220"/>
      <c r="B220"/>
      <c r="C220" s="55"/>
      <c r="E220" s="56"/>
      <c r="G220"/>
      <c r="H220"/>
      <c r="I220"/>
    </row>
    <row r="221" spans="1:9" s="2" customFormat="1" ht="18.75" customHeight="1" x14ac:dyDescent="0.25">
      <c r="A221" s="76" t="s">
        <v>351</v>
      </c>
      <c r="B221" s="76"/>
      <c r="C221" s="2" t="s">
        <v>356</v>
      </c>
      <c r="E221" s="56"/>
      <c r="G221"/>
      <c r="H221"/>
      <c r="I221"/>
    </row>
    <row r="222" spans="1:9" s="2" customFormat="1" ht="15" customHeight="1" x14ac:dyDescent="0.25">
      <c r="A222" s="77" t="s">
        <v>352</v>
      </c>
      <c r="B222" s="77"/>
      <c r="C222" s="77" t="s">
        <v>357</v>
      </c>
      <c r="D222" s="77"/>
      <c r="E222" s="56"/>
      <c r="G222"/>
      <c r="H222"/>
      <c r="I222"/>
    </row>
    <row r="223" spans="1:9" s="2" customFormat="1" x14ac:dyDescent="0.25">
      <c r="A223"/>
      <c r="B223"/>
      <c r="C223"/>
      <c r="D223"/>
      <c r="E223" s="57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  <row r="225" spans="1:9" s="2" customFormat="1" x14ac:dyDescent="0.25">
      <c r="A225"/>
      <c r="B225"/>
      <c r="C225"/>
      <c r="D225"/>
      <c r="G225"/>
      <c r="H225"/>
      <c r="I225"/>
    </row>
  </sheetData>
  <mergeCells count="18">
    <mergeCell ref="B178:C178"/>
    <mergeCell ref="A1:E1"/>
    <mergeCell ref="A2:E2"/>
    <mergeCell ref="A3:E3"/>
    <mergeCell ref="A4:E4"/>
    <mergeCell ref="A5:E5"/>
    <mergeCell ref="A6:E6"/>
    <mergeCell ref="B170:C170"/>
    <mergeCell ref="B8:C8"/>
    <mergeCell ref="B172:C172"/>
    <mergeCell ref="B174:C174"/>
    <mergeCell ref="B175:C175"/>
    <mergeCell ref="B177:C177"/>
    <mergeCell ref="B180:C180"/>
    <mergeCell ref="A218:B218"/>
    <mergeCell ref="A221:B221"/>
    <mergeCell ref="A222:B222"/>
    <mergeCell ref="C222:D2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BALANCE GENERAL ENERO</vt:lpstr>
      <vt:lpstr>ESTADO DE RESULTADOS 100-2087 E</vt:lpstr>
      <vt:lpstr>ESTADO DE RESULTADOS 100-2087 F</vt:lpstr>
      <vt:lpstr>BALANCE GENERAL FEBRERO</vt:lpstr>
      <vt:lpstr>ESTADO DE RESULTADOS 100-2087 M</vt:lpstr>
      <vt:lpstr>BALANCE GENERAL MARZO</vt:lpstr>
      <vt:lpstr>ESTADO DE RESULTADOS 100-2087 A</vt:lpstr>
      <vt:lpstr>BALANCE GENERAL ABRIL</vt:lpstr>
      <vt:lpstr>ESTADO DE RESULTADOS M</vt:lpstr>
      <vt:lpstr>BALANCE GENERAL MAYO (2)</vt:lpstr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Dayrobi do. Ozoria</dc:creator>
  <cp:lastModifiedBy>Amos ap. Perez</cp:lastModifiedBy>
  <cp:lastPrinted>2023-06-07T17:02:23Z</cp:lastPrinted>
  <dcterms:created xsi:type="dcterms:W3CDTF">2023-01-11T15:59:31Z</dcterms:created>
  <dcterms:modified xsi:type="dcterms:W3CDTF">2024-09-04T18:44:46Z</dcterms:modified>
</cp:coreProperties>
</file>